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Šimůnek Střecha Dolní 433\"/>
    </mc:Choice>
  </mc:AlternateContent>
  <bookViews>
    <workbookView xWindow="0" yWindow="0" windowWidth="0" windowHeight="0"/>
  </bookViews>
  <sheets>
    <sheet name="Rekapitulace stavby" sheetId="1" r:id="rId1"/>
    <sheet name="01 - Architektonicko - st..." sheetId="2" r:id="rId2"/>
    <sheet name="02 - Hromosvod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Architektonicko - st...'!$C$97:$K$524</definedName>
    <definedName name="_xlnm.Print_Area" localSheetId="1">'01 - Architektonicko - st...'!$C$4:$J$39,'01 - Architektonicko - st...'!$C$45:$J$79,'01 - Architektonicko - st...'!$C$85:$K$524</definedName>
    <definedName name="_xlnm.Print_Titles" localSheetId="1">'01 - Architektonicko - st...'!$97:$97</definedName>
    <definedName name="_xlnm._FilterDatabase" localSheetId="2" hidden="1">'02 - Hromosvod'!$C$80:$K$84</definedName>
    <definedName name="_xlnm.Print_Area" localSheetId="2">'02 - Hromosvod'!$C$4:$J$39,'02 - Hromosvod'!$C$45:$J$62,'02 - Hromosvod'!$C$68:$K$84</definedName>
    <definedName name="_xlnm.Print_Titles" localSheetId="2">'02 - Hromosvod'!$80:$80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4"/>
  <c r="BH84"/>
  <c r="BG84"/>
  <c r="BE84"/>
  <c r="T84"/>
  <c r="T83"/>
  <c r="T82"/>
  <c r="T81"/>
  <c r="R84"/>
  <c r="R83"/>
  <c r="R82"/>
  <c r="R81"/>
  <c r="P84"/>
  <c r="P83"/>
  <c r="P82"/>
  <c r="P81"/>
  <c i="1" r="AU56"/>
  <c i="3"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2" r="J37"/>
  <c r="J36"/>
  <c i="1" r="AY55"/>
  <c i="2" r="J35"/>
  <c i="1" r="AX55"/>
  <c i="2" r="BI524"/>
  <c r="BH524"/>
  <c r="BG524"/>
  <c r="BE524"/>
  <c r="T524"/>
  <c r="R524"/>
  <c r="P524"/>
  <c r="BI523"/>
  <c r="BH523"/>
  <c r="BG523"/>
  <c r="BE523"/>
  <c r="T523"/>
  <c r="R523"/>
  <c r="P523"/>
  <c r="BI521"/>
  <c r="BH521"/>
  <c r="BG521"/>
  <c r="BE521"/>
  <c r="T521"/>
  <c r="R521"/>
  <c r="P521"/>
  <c r="BI520"/>
  <c r="BH520"/>
  <c r="BG520"/>
  <c r="BE520"/>
  <c r="T520"/>
  <c r="R520"/>
  <c r="P520"/>
  <c r="BI518"/>
  <c r="BH518"/>
  <c r="BG518"/>
  <c r="BE518"/>
  <c r="T518"/>
  <c r="R518"/>
  <c r="P518"/>
  <c r="BI514"/>
  <c r="BH514"/>
  <c r="BG514"/>
  <c r="BE514"/>
  <c r="T514"/>
  <c r="R514"/>
  <c r="P514"/>
  <c r="BI510"/>
  <c r="BH510"/>
  <c r="BG510"/>
  <c r="BE510"/>
  <c r="T510"/>
  <c r="R510"/>
  <c r="P510"/>
  <c r="BI504"/>
  <c r="BH504"/>
  <c r="BG504"/>
  <c r="BE504"/>
  <c r="T504"/>
  <c r="T503"/>
  <c r="R504"/>
  <c r="R503"/>
  <c r="P504"/>
  <c r="P503"/>
  <c r="BI494"/>
  <c r="BH494"/>
  <c r="BG494"/>
  <c r="BE494"/>
  <c r="T494"/>
  <c r="R494"/>
  <c r="P494"/>
  <c r="BI485"/>
  <c r="BH485"/>
  <c r="BG485"/>
  <c r="BE485"/>
  <c r="T485"/>
  <c r="R485"/>
  <c r="P485"/>
  <c r="BI476"/>
  <c r="BH476"/>
  <c r="BG476"/>
  <c r="BE476"/>
  <c r="T476"/>
  <c r="R476"/>
  <c r="P476"/>
  <c r="BI474"/>
  <c r="BH474"/>
  <c r="BG474"/>
  <c r="BE474"/>
  <c r="T474"/>
  <c r="R474"/>
  <c r="P474"/>
  <c r="BI469"/>
  <c r="BH469"/>
  <c r="BG469"/>
  <c r="BE469"/>
  <c r="T469"/>
  <c r="R469"/>
  <c r="P469"/>
  <c r="BI464"/>
  <c r="BH464"/>
  <c r="BG464"/>
  <c r="BE464"/>
  <c r="T464"/>
  <c r="R464"/>
  <c r="P464"/>
  <c r="BI462"/>
  <c r="BH462"/>
  <c r="BG462"/>
  <c r="BE462"/>
  <c r="T462"/>
  <c r="R462"/>
  <c r="P462"/>
  <c r="BI456"/>
  <c r="BH456"/>
  <c r="BG456"/>
  <c r="BE456"/>
  <c r="T456"/>
  <c r="R456"/>
  <c r="P456"/>
  <c r="BI454"/>
  <c r="BH454"/>
  <c r="BG454"/>
  <c r="BE454"/>
  <c r="T454"/>
  <c r="R454"/>
  <c r="P454"/>
  <c r="BI449"/>
  <c r="BH449"/>
  <c r="BG449"/>
  <c r="BE449"/>
  <c r="T449"/>
  <c r="R449"/>
  <c r="P449"/>
  <c r="BI444"/>
  <c r="BH444"/>
  <c r="BG444"/>
  <c r="BE444"/>
  <c r="T444"/>
  <c r="R444"/>
  <c r="P444"/>
  <c r="BI439"/>
  <c r="BH439"/>
  <c r="BG439"/>
  <c r="BE439"/>
  <c r="T439"/>
  <c r="R439"/>
  <c r="P439"/>
  <c r="BI434"/>
  <c r="BH434"/>
  <c r="BG434"/>
  <c r="BE434"/>
  <c r="T434"/>
  <c r="R434"/>
  <c r="P434"/>
  <c r="BI430"/>
  <c r="BH430"/>
  <c r="BG430"/>
  <c r="BE430"/>
  <c r="T430"/>
  <c r="R430"/>
  <c r="P430"/>
  <c r="BI424"/>
  <c r="BH424"/>
  <c r="BG424"/>
  <c r="BE424"/>
  <c r="T424"/>
  <c r="R424"/>
  <c r="P424"/>
  <c r="BI420"/>
  <c r="BH420"/>
  <c r="BG420"/>
  <c r="BE420"/>
  <c r="T420"/>
  <c r="R420"/>
  <c r="P420"/>
  <c r="BI415"/>
  <c r="BH415"/>
  <c r="BG415"/>
  <c r="BE415"/>
  <c r="T415"/>
  <c r="R415"/>
  <c r="P415"/>
  <c r="BI409"/>
  <c r="BH409"/>
  <c r="BG409"/>
  <c r="BE409"/>
  <c r="T409"/>
  <c r="R409"/>
  <c r="P409"/>
  <c r="BI404"/>
  <c r="BH404"/>
  <c r="BG404"/>
  <c r="BE404"/>
  <c r="T404"/>
  <c r="R404"/>
  <c r="P404"/>
  <c r="BI399"/>
  <c r="BH399"/>
  <c r="BG399"/>
  <c r="BE399"/>
  <c r="T399"/>
  <c r="R399"/>
  <c r="P399"/>
  <c r="BI394"/>
  <c r="BH394"/>
  <c r="BG394"/>
  <c r="BE394"/>
  <c r="T394"/>
  <c r="R394"/>
  <c r="P394"/>
  <c r="BI386"/>
  <c r="BH386"/>
  <c r="BG386"/>
  <c r="BE386"/>
  <c r="T386"/>
  <c r="R386"/>
  <c r="P386"/>
  <c r="BI381"/>
  <c r="BH381"/>
  <c r="BG381"/>
  <c r="BE381"/>
  <c r="T381"/>
  <c r="R381"/>
  <c r="P381"/>
  <c r="BI379"/>
  <c r="BH379"/>
  <c r="BG379"/>
  <c r="BE379"/>
  <c r="T379"/>
  <c r="R379"/>
  <c r="P379"/>
  <c r="BI371"/>
  <c r="BH371"/>
  <c r="BG371"/>
  <c r="BE371"/>
  <c r="T371"/>
  <c r="R371"/>
  <c r="P371"/>
  <c r="BI363"/>
  <c r="BH363"/>
  <c r="BG363"/>
  <c r="BE363"/>
  <c r="T363"/>
  <c r="R363"/>
  <c r="P363"/>
  <c r="BI361"/>
  <c r="BH361"/>
  <c r="BG361"/>
  <c r="BE361"/>
  <c r="T361"/>
  <c r="R361"/>
  <c r="P361"/>
  <c r="BI357"/>
  <c r="BH357"/>
  <c r="BG357"/>
  <c r="BE357"/>
  <c r="T357"/>
  <c r="R357"/>
  <c r="P357"/>
  <c r="BI353"/>
  <c r="BH353"/>
  <c r="BG353"/>
  <c r="BE353"/>
  <c r="T353"/>
  <c r="R353"/>
  <c r="P353"/>
  <c r="BI351"/>
  <c r="BH351"/>
  <c r="BG351"/>
  <c r="BE351"/>
  <c r="T351"/>
  <c r="R351"/>
  <c r="P351"/>
  <c r="BI342"/>
  <c r="BH342"/>
  <c r="BG342"/>
  <c r="BE342"/>
  <c r="T342"/>
  <c r="R342"/>
  <c r="P342"/>
  <c r="BI334"/>
  <c r="BH334"/>
  <c r="BG334"/>
  <c r="BE334"/>
  <c r="T334"/>
  <c r="R334"/>
  <c r="P334"/>
  <c r="BI332"/>
  <c r="BH332"/>
  <c r="BG332"/>
  <c r="BE332"/>
  <c r="T332"/>
  <c r="R332"/>
  <c r="P332"/>
  <c r="BI320"/>
  <c r="BH320"/>
  <c r="BG320"/>
  <c r="BE320"/>
  <c r="T320"/>
  <c r="R320"/>
  <c r="P320"/>
  <c r="BI309"/>
  <c r="BH309"/>
  <c r="BG309"/>
  <c r="BE309"/>
  <c r="T309"/>
  <c r="R309"/>
  <c r="P309"/>
  <c r="BI304"/>
  <c r="BH304"/>
  <c r="BG304"/>
  <c r="BE304"/>
  <c r="T304"/>
  <c r="R304"/>
  <c r="P304"/>
  <c r="BI300"/>
  <c r="BH300"/>
  <c r="BG300"/>
  <c r="BE300"/>
  <c r="T300"/>
  <c r="R300"/>
  <c r="P300"/>
  <c r="BI284"/>
  <c r="BH284"/>
  <c r="BG284"/>
  <c r="BE284"/>
  <c r="T284"/>
  <c r="R284"/>
  <c r="P284"/>
  <c r="BI269"/>
  <c r="BH269"/>
  <c r="BG269"/>
  <c r="BE269"/>
  <c r="T269"/>
  <c r="R269"/>
  <c r="P269"/>
  <c r="BI258"/>
  <c r="BH258"/>
  <c r="BG258"/>
  <c r="BE258"/>
  <c r="T258"/>
  <c r="R258"/>
  <c r="P258"/>
  <c r="BI255"/>
  <c r="BH255"/>
  <c r="BG255"/>
  <c r="BE255"/>
  <c r="T255"/>
  <c r="T254"/>
  <c r="R255"/>
  <c r="R254"/>
  <c r="P255"/>
  <c r="P254"/>
  <c r="BI253"/>
  <c r="BH253"/>
  <c r="BG253"/>
  <c r="BE253"/>
  <c r="T253"/>
  <c r="R253"/>
  <c r="P253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2"/>
  <c r="BH242"/>
  <c r="BG242"/>
  <c r="BE242"/>
  <c r="T242"/>
  <c r="R242"/>
  <c r="P242"/>
  <c r="BI238"/>
  <c r="BH238"/>
  <c r="BG238"/>
  <c r="BE238"/>
  <c r="T238"/>
  <c r="R238"/>
  <c r="P238"/>
  <c r="BI234"/>
  <c r="BH234"/>
  <c r="BG234"/>
  <c r="BE234"/>
  <c r="T234"/>
  <c r="R234"/>
  <c r="P234"/>
  <c r="BI230"/>
  <c r="BH230"/>
  <c r="BG230"/>
  <c r="BE230"/>
  <c r="T230"/>
  <c r="R230"/>
  <c r="P230"/>
  <c r="BI222"/>
  <c r="BH222"/>
  <c r="BG222"/>
  <c r="BE222"/>
  <c r="T222"/>
  <c r="R222"/>
  <c r="P222"/>
  <c r="BI217"/>
  <c r="BH217"/>
  <c r="BG217"/>
  <c r="BE217"/>
  <c r="T217"/>
  <c r="R217"/>
  <c r="P217"/>
  <c r="BI208"/>
  <c r="BH208"/>
  <c r="BG208"/>
  <c r="BE208"/>
  <c r="T208"/>
  <c r="R208"/>
  <c r="P208"/>
  <c r="BI201"/>
  <c r="BH201"/>
  <c r="BG201"/>
  <c r="BE201"/>
  <c r="T201"/>
  <c r="R201"/>
  <c r="P201"/>
  <c r="BI195"/>
  <c r="BH195"/>
  <c r="BG195"/>
  <c r="BE195"/>
  <c r="T195"/>
  <c r="R195"/>
  <c r="P195"/>
  <c r="BI188"/>
  <c r="BH188"/>
  <c r="BG188"/>
  <c r="BE188"/>
  <c r="T188"/>
  <c r="R188"/>
  <c r="P188"/>
  <c r="BI181"/>
  <c r="BH181"/>
  <c r="BG181"/>
  <c r="BE181"/>
  <c r="T181"/>
  <c r="R181"/>
  <c r="P181"/>
  <c r="BI176"/>
  <c r="BH176"/>
  <c r="BG176"/>
  <c r="BE176"/>
  <c r="T176"/>
  <c r="R176"/>
  <c r="P176"/>
  <c r="BI168"/>
  <c r="BH168"/>
  <c r="BG168"/>
  <c r="BE168"/>
  <c r="T168"/>
  <c r="R168"/>
  <c r="P168"/>
  <c r="BI161"/>
  <c r="BH161"/>
  <c r="BG161"/>
  <c r="BE161"/>
  <c r="T161"/>
  <c r="R161"/>
  <c r="P161"/>
  <c r="BI155"/>
  <c r="BH155"/>
  <c r="BG155"/>
  <c r="BE155"/>
  <c r="T155"/>
  <c r="R155"/>
  <c r="P155"/>
  <c r="BI148"/>
  <c r="BH148"/>
  <c r="BG148"/>
  <c r="BE148"/>
  <c r="T148"/>
  <c r="R148"/>
  <c r="P148"/>
  <c r="BI142"/>
  <c r="BH142"/>
  <c r="BG142"/>
  <c r="BE142"/>
  <c r="T142"/>
  <c r="R142"/>
  <c r="P142"/>
  <c r="BI134"/>
  <c r="BH134"/>
  <c r="BG134"/>
  <c r="BE134"/>
  <c r="T134"/>
  <c r="R134"/>
  <c r="P134"/>
  <c r="BI127"/>
  <c r="BH127"/>
  <c r="BG127"/>
  <c r="BE127"/>
  <c r="T127"/>
  <c r="R127"/>
  <c r="P127"/>
  <c r="BI120"/>
  <c r="BH120"/>
  <c r="BG120"/>
  <c r="BE120"/>
  <c r="T120"/>
  <c r="R120"/>
  <c r="P120"/>
  <c r="BI115"/>
  <c r="BH115"/>
  <c r="BG115"/>
  <c r="BE115"/>
  <c r="T115"/>
  <c r="R115"/>
  <c r="P115"/>
  <c r="BI111"/>
  <c r="BH111"/>
  <c r="BG111"/>
  <c r="BE111"/>
  <c r="T111"/>
  <c r="R111"/>
  <c r="P111"/>
  <c r="BI108"/>
  <c r="BH108"/>
  <c r="BG108"/>
  <c r="BE108"/>
  <c r="T108"/>
  <c r="R108"/>
  <c r="P108"/>
  <c r="BI104"/>
  <c r="BH104"/>
  <c r="BG104"/>
  <c r="BE104"/>
  <c r="T104"/>
  <c r="R104"/>
  <c r="P104"/>
  <c r="BI101"/>
  <c r="BH101"/>
  <c r="BG101"/>
  <c r="BE101"/>
  <c r="T101"/>
  <c r="R101"/>
  <c r="P101"/>
  <c r="J94"/>
  <c r="F94"/>
  <c r="F92"/>
  <c r="E90"/>
  <c r="J54"/>
  <c r="F54"/>
  <c r="F52"/>
  <c r="E50"/>
  <c r="J24"/>
  <c r="E24"/>
  <c r="J55"/>
  <c r="J23"/>
  <c r="J18"/>
  <c r="E18"/>
  <c r="F95"/>
  <c r="J17"/>
  <c r="J12"/>
  <c r="J52"/>
  <c r="E7"/>
  <c r="E88"/>
  <c i="1" r="L50"/>
  <c r="AM50"/>
  <c r="AM49"/>
  <c r="L49"/>
  <c r="AM47"/>
  <c r="L47"/>
  <c r="L45"/>
  <c r="L44"/>
  <c i="3" r="BK84"/>
  <c i="2" r="J520"/>
  <c r="J485"/>
  <c r="BK456"/>
  <c r="BK430"/>
  <c r="BK404"/>
  <c r="J371"/>
  <c r="J334"/>
  <c r="J300"/>
  <c r="BK234"/>
  <c r="BK201"/>
  <c r="BK155"/>
  <c r="J134"/>
  <c r="J111"/>
  <c i="3" r="F36"/>
  <c i="2" r="J476"/>
  <c r="J454"/>
  <c r="J424"/>
  <c r="BK409"/>
  <c r="J386"/>
  <c r="J353"/>
  <c r="BK334"/>
  <c r="J284"/>
  <c r="J249"/>
  <c r="J201"/>
  <c r="J161"/>
  <c r="BK120"/>
  <c r="BK524"/>
  <c r="J518"/>
  <c r="BK485"/>
  <c r="J469"/>
  <c r="J456"/>
  <c r="J439"/>
  <c r="J404"/>
  <c r="J363"/>
  <c r="J357"/>
  <c r="J342"/>
  <c r="J304"/>
  <c r="BK258"/>
  <c r="BK238"/>
  <c r="J195"/>
  <c r="J155"/>
  <c r="BK101"/>
  <c r="J504"/>
  <c r="J449"/>
  <c r="BK434"/>
  <c r="J379"/>
  <c r="BK357"/>
  <c r="J258"/>
  <c r="J248"/>
  <c r="J230"/>
  <c r="J217"/>
  <c r="BK195"/>
  <c r="BK161"/>
  <c r="J120"/>
  <c i="3" r="F37"/>
  <c i="1" r="BD56"/>
  <c i="2" r="BK523"/>
  <c r="BK510"/>
  <c r="J474"/>
  <c r="BK454"/>
  <c r="J420"/>
  <c r="BK394"/>
  <c r="BK351"/>
  <c r="BK309"/>
  <c r="BK248"/>
  <c r="J181"/>
  <c r="J148"/>
  <c r="J104"/>
  <c r="J523"/>
  <c r="BK520"/>
  <c r="BK518"/>
  <c r="J514"/>
  <c r="J464"/>
  <c r="J430"/>
  <c r="J394"/>
  <c r="BK363"/>
  <c r="BK342"/>
  <c r="BK304"/>
  <c r="BK253"/>
  <c r="J242"/>
  <c r="BK176"/>
  <c r="BK127"/>
  <c r="BK111"/>
  <c r="J524"/>
  <c r="J510"/>
  <c r="BK474"/>
  <c r="BK449"/>
  <c r="BK424"/>
  <c r="J399"/>
  <c r="BK361"/>
  <c r="J351"/>
  <c r="J309"/>
  <c r="BK250"/>
  <c r="BK217"/>
  <c r="BK181"/>
  <c r="J115"/>
  <c r="J494"/>
  <c r="BK439"/>
  <c r="BK386"/>
  <c r="BK300"/>
  <c r="BK255"/>
  <c r="J238"/>
  <c r="J222"/>
  <c r="BK188"/>
  <c r="BK148"/>
  <c r="BK104"/>
  <c i="3" r="F35"/>
  <c i="1" r="BB56"/>
  <c i="3" r="J84"/>
  <c i="2" r="BK514"/>
  <c r="BK494"/>
  <c r="BK462"/>
  <c r="BK444"/>
  <c r="BK415"/>
  <c r="BK381"/>
  <c r="J320"/>
  <c r="J269"/>
  <c r="BK242"/>
  <c r="J208"/>
  <c r="BK168"/>
  <c r="BK142"/>
  <c r="J127"/>
  <c i="1" r="AS54"/>
  <c i="2" r="BK469"/>
  <c r="J434"/>
  <c r="J415"/>
  <c r="BK399"/>
  <c r="J381"/>
  <c r="J361"/>
  <c r="BK320"/>
  <c r="J255"/>
  <c r="J250"/>
  <c r="BK222"/>
  <c r="J142"/>
  <c r="BK115"/>
  <c r="J101"/>
  <c r="J521"/>
  <c r="BK504"/>
  <c r="BK476"/>
  <c r="J462"/>
  <c r="J444"/>
  <c r="J409"/>
  <c r="BK379"/>
  <c r="BK353"/>
  <c r="BK332"/>
  <c r="BK284"/>
  <c r="J253"/>
  <c r="BK230"/>
  <c r="J188"/>
  <c r="J176"/>
  <c r="BK108"/>
  <c r="BK521"/>
  <c r="BK464"/>
  <c r="BK420"/>
  <c r="BK371"/>
  <c r="J332"/>
  <c r="BK269"/>
  <c r="BK249"/>
  <c r="J234"/>
  <c r="BK208"/>
  <c r="J168"/>
  <c r="BK134"/>
  <c r="J108"/>
  <c i="3" r="J33"/>
  <c i="1" r="AV56"/>
  <c i="2" l="1" r="BK100"/>
  <c r="BK114"/>
  <c r="J114"/>
  <c r="J62"/>
  <c r="BK229"/>
  <c r="J229"/>
  <c r="J63"/>
  <c r="BK247"/>
  <c r="J247"/>
  <c r="J64"/>
  <c r="T247"/>
  <c r="T100"/>
  <c r="P114"/>
  <c r="P229"/>
  <c r="P247"/>
  <c r="P257"/>
  <c r="P333"/>
  <c r="BK352"/>
  <c r="J352"/>
  <c r="J69"/>
  <c r="P352"/>
  <c r="P362"/>
  <c r="R380"/>
  <c r="P455"/>
  <c r="P100"/>
  <c r="P99"/>
  <c r="T114"/>
  <c r="T229"/>
  <c r="R247"/>
  <c r="R257"/>
  <c r="BK333"/>
  <c r="J333"/>
  <c r="J68"/>
  <c r="T333"/>
  <c r="R352"/>
  <c r="BK362"/>
  <c r="J362"/>
  <c r="J70"/>
  <c r="R362"/>
  <c r="T362"/>
  <c r="P380"/>
  <c r="BK455"/>
  <c r="J455"/>
  <c r="J72"/>
  <c r="R455"/>
  <c r="BK463"/>
  <c r="J463"/>
  <c r="J73"/>
  <c r="R463"/>
  <c r="BK475"/>
  <c r="J475"/>
  <c r="J74"/>
  <c r="R475"/>
  <c r="BK509"/>
  <c r="J509"/>
  <c r="J76"/>
  <c r="R509"/>
  <c r="BK519"/>
  <c r="J519"/>
  <c r="J77"/>
  <c r="P519"/>
  <c r="T519"/>
  <c r="P522"/>
  <c r="R522"/>
  <c r="R100"/>
  <c r="R114"/>
  <c r="R229"/>
  <c r="BK257"/>
  <c r="J257"/>
  <c r="J67"/>
  <c r="T257"/>
  <c r="R333"/>
  <c r="T352"/>
  <c r="BK380"/>
  <c r="J380"/>
  <c r="J71"/>
  <c r="T380"/>
  <c r="T455"/>
  <c r="P463"/>
  <c r="T463"/>
  <c r="P475"/>
  <c r="T475"/>
  <c r="P509"/>
  <c r="T509"/>
  <c r="R519"/>
  <c r="BK522"/>
  <c r="J522"/>
  <c r="J78"/>
  <c r="T522"/>
  <c r="J92"/>
  <c r="J95"/>
  <c r="BF120"/>
  <c r="BF155"/>
  <c r="BF161"/>
  <c r="BF217"/>
  <c r="BF222"/>
  <c r="BF230"/>
  <c r="BF234"/>
  <c r="BF242"/>
  <c r="BF284"/>
  <c r="BF320"/>
  <c r="BF332"/>
  <c r="BF371"/>
  <c r="BF430"/>
  <c r="BF434"/>
  <c r="BF444"/>
  <c r="BF449"/>
  <c r="BF485"/>
  <c r="BF504"/>
  <c i="3" r="E48"/>
  <c r="J55"/>
  <c i="2" r="F55"/>
  <c r="BF104"/>
  <c r="BF111"/>
  <c r="BF148"/>
  <c r="BF176"/>
  <c r="BF181"/>
  <c r="BF188"/>
  <c r="BF201"/>
  <c r="BF250"/>
  <c r="BF255"/>
  <c r="BF300"/>
  <c r="BF304"/>
  <c r="BF334"/>
  <c r="BF342"/>
  <c r="BF353"/>
  <c r="BF361"/>
  <c r="BF399"/>
  <c r="BF404"/>
  <c r="BF439"/>
  <c r="BF454"/>
  <c r="BF456"/>
  <c r="BF464"/>
  <c r="BF494"/>
  <c r="BF514"/>
  <c r="BF520"/>
  <c r="BF523"/>
  <c r="BF524"/>
  <c r="BF127"/>
  <c r="BF168"/>
  <c r="BF238"/>
  <c r="BF248"/>
  <c r="BF249"/>
  <c r="BF253"/>
  <c r="BF258"/>
  <c r="BF269"/>
  <c r="BF351"/>
  <c r="BF357"/>
  <c r="BF379"/>
  <c r="BF381"/>
  <c r="BF386"/>
  <c r="BF394"/>
  <c r="BF409"/>
  <c r="BF415"/>
  <c r="BF420"/>
  <c r="BF462"/>
  <c r="BF474"/>
  <c r="BF476"/>
  <c r="BF518"/>
  <c r="BF521"/>
  <c r="BK254"/>
  <c r="J254"/>
  <c r="J65"/>
  <c r="BK503"/>
  <c r="J503"/>
  <c r="J75"/>
  <c r="E48"/>
  <c r="BF101"/>
  <c r="BF108"/>
  <c r="BF115"/>
  <c r="BF134"/>
  <c r="BF142"/>
  <c r="BF195"/>
  <c r="BF208"/>
  <c r="BF309"/>
  <c r="BF363"/>
  <c r="BF424"/>
  <c r="BF469"/>
  <c r="BF510"/>
  <c i="3" r="J52"/>
  <c r="F55"/>
  <c r="BF84"/>
  <c i="1" r="BC56"/>
  <c i="3" r="BK83"/>
  <c r="J83"/>
  <c r="J61"/>
  <c i="2" r="F36"/>
  <c i="1" r="BC55"/>
  <c i="2" r="F37"/>
  <c i="1" r="BD55"/>
  <c r="BD54"/>
  <c r="W33"/>
  <c i="2" r="F33"/>
  <c i="1" r="AZ55"/>
  <c i="3" r="F33"/>
  <c i="1" r="AZ56"/>
  <c i="3" r="F34"/>
  <c i="1" r="BA56"/>
  <c i="2" r="J33"/>
  <c i="1" r="AV55"/>
  <c i="2" r="F35"/>
  <c i="1" r="BB55"/>
  <c r="BB54"/>
  <c r="W31"/>
  <c i="2" l="1" r="T256"/>
  <c r="T99"/>
  <c r="T98"/>
  <c r="BK99"/>
  <c r="J99"/>
  <c r="J60"/>
  <c r="R99"/>
  <c r="P256"/>
  <c r="P98"/>
  <c i="1" r="AU55"/>
  <c i="2" r="R256"/>
  <c r="J100"/>
  <c r="J61"/>
  <c r="BK256"/>
  <c r="J256"/>
  <c r="J66"/>
  <c i="3" r="BK82"/>
  <c r="J82"/>
  <c r="J60"/>
  <c i="1" r="AX54"/>
  <c i="3" r="J34"/>
  <c i="1" r="AW56"/>
  <c r="AT56"/>
  <c r="BC54"/>
  <c r="W32"/>
  <c r="AU54"/>
  <c i="2" r="J34"/>
  <c i="1" r="AW55"/>
  <c r="AT55"/>
  <c r="AZ54"/>
  <c r="AV54"/>
  <c r="AK29"/>
  <c i="2" r="F34"/>
  <c i="1" r="BA55"/>
  <c r="BA54"/>
  <c r="W30"/>
  <c i="2" l="1" r="R98"/>
  <c r="BK98"/>
  <c r="J98"/>
  <c i="3" r="BK81"/>
  <c r="J81"/>
  <c r="J59"/>
  <c i="1" r="AW54"/>
  <c r="AK30"/>
  <c r="AY54"/>
  <c r="W29"/>
  <c i="2" r="J30"/>
  <c i="1" r="AG55"/>
  <c r="AN55"/>
  <c i="2" l="1" r="J39"/>
  <c r="J59"/>
  <c i="1" r="AT54"/>
  <c i="3" r="J30"/>
  <c i="1" r="AG56"/>
  <c r="AN56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<sst xmlns="http://schemas.openxmlformats.org/spreadsheetml/2006/main">
  <si>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</si>
  <si>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</si>
  <si>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</si>
  <si>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</si>
  <si>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</si>
  <si>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{e13e9168-b679-4bf5-b9bb-03d3cf83539c}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</si>
  <si>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</si>
  <si>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</si>
  <si>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</si>
  <si>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</si>
  <si>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</si>
  <si>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</si>
  <si>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</si>
  <si>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</si>
  <si>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N3792020b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</si>
  <si>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</si>
  <si>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</si>
  <si>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střešního pláště bytového domu Dolní 433, Frenštát p.R.</t>
  </si>
  <si>
    <t>KSO:</t>
  </si>
  <si>
    <t/>
  </si>
  <si>
    <t>CC-CZ:</t>
  </si>
  <si>
    <t>Místo:</t>
  </si>
  <si>
    <t xml:space="preserve"> </t>
  </si>
  <si>
    <t>Datum:</t>
  </si>
  <si>
    <t>11. 3. 2020</t>
  </si>
  <si>
    <t>Zadavatel:</t>
  </si>
  <si>
    <t>IČ:</t>
  </si>
  <si>
    <t>00297852</t>
  </si>
  <si>
    <t>Město Frenštát p.R., náměstí Míru 1, Frenštát p.R.</t>
  </si>
  <si>
    <t>DIČ:</t>
  </si>
  <si>
    <t>CZ00297852</t>
  </si>
  <si>
    <t>Uchazeč:</t>
  </si>
  <si>
    <t>Vyplň údaj</t>
  </si>
  <si>
    <t>Projektant:</t>
  </si>
  <si>
    <t>11174412</t>
  </si>
  <si>
    <t>Architektura &amp; interier, Šimůnek &amp; partners</t>
  </si>
  <si>
    <t>CZ5610091694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</si>
  <si>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</si>
  <si>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</si>
  <si>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</si>
  <si>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</si>
  <si>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</si>
  <si>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</si>
  <si>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</si>
  <si>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</si>
  <si>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</si>
  <si>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</si>
  <si>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</si>
  <si>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</si>
  <si>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</si>
  <si>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</si>
  <si>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</si>
  <si>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</si>
  <si>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</si>
  <si>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</si>
  <si>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</si>
  <si>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</si>
  <si>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</si>
  <si>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</si>
  <si>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</si>
  <si>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</si>
  <si>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</si>
  <si>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</si>
  <si>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</si>
  <si>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</si>
  <si>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</si>
  <si>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</si>
  <si>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</si>
  <si>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</si>
  <si>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</si>
  <si>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</si>
  <si>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</si>
  <si>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</si>
  <si>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</si>
  <si>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</si>
  <si>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</si>
  <si>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</si>
  <si>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</si>
  <si>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</si>
  <si>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</si>
  <si>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</si>
  <si>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 - stavební řešení</t>
  </si>
  <si>
    <t>STA</t>
  </si>
  <si>
    <t>1</t>
  </si>
  <si>
    <t>{f9a42424-f712-4de6-bf6c-bed998650446}</t>
  </si>
  <si>
    <t>02</t>
  </si>
  <si>
    <t>Hromosvod</t>
  </si>
  <si>
    <t>{9defd15c-6f35-4de2-9a89-7a39324d14f7}</t>
  </si>
  <si>
    <t>KRYCÍ LIST SOUPISU PRACÍ</t>
  </si>
  <si>
    <t>Objekt:</t>
  </si>
  <si>
    <t>01 - Architektonicko -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</si>
  <si>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</si>
  <si>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</si>
  <si>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</si>
  <si>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</si>
  <si>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</si>
  <si>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</si>
  <si>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</si>
  <si>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</si>
  <si>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</si>
  <si>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</si>
  <si>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</si>
  <si>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</si>
  <si>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</si>
  <si>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</si>
  <si>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</si>
  <si>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</si>
  <si>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</si>
  <si>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</si>
  <si>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</si>
  <si>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</si>
  <si>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</si>
  <si>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</si>
  <si>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</si>
  <si>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</si>
  <si>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</si>
  <si>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</si>
  <si>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</si>
  <si>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</si>
  <si>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</si>
  <si>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</si>
  <si>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</si>
  <si>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</si>
  <si>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</si>
  <si>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</si>
  <si>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</si>
  <si>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</si>
  <si>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</si>
  <si>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</si>
  <si>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</si>
  <si>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</si>
  <si>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</si>
  <si>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182303111</t>
  </si>
  <si>
    <t>Doplnění zeminy nebo substrátu na travnatých plochách tloušťky do 50 mm v rovině nebo na svahu do 1:5</t>
  </si>
  <si>
    <t>m2</t>
  </si>
  <si>
    <t>CS ÚRS 2020 01</t>
  </si>
  <si>
    <t>4</t>
  </si>
  <si>
    <t>2</t>
  </si>
  <si>
    <t>1245450729</t>
  </si>
  <si>
    <t>VV</t>
  </si>
  <si>
    <t>100</t>
  </si>
  <si>
    <t>Součet</t>
  </si>
  <si>
    <t>M</t>
  </si>
  <si>
    <t>10371500</t>
  </si>
  <si>
    <t>substrát pro trávníky VL</t>
  </si>
  <si>
    <t>m3</t>
  </si>
  <si>
    <t>8</t>
  </si>
  <si>
    <t>-474681439</t>
  </si>
  <si>
    <t>100*0,058 'Přepočtené koeficientem množství</t>
  </si>
  <si>
    <t>3</t>
  </si>
  <si>
    <t>185803111</t>
  </si>
  <si>
    <t>Ošetření trávníku jednorázové v rovině nebo na svahu do 1:5</t>
  </si>
  <si>
    <t>268988252</t>
  </si>
  <si>
    <t>00572410</t>
  </si>
  <si>
    <t>osivo směs travní parková</t>
  </si>
  <si>
    <t>kg</t>
  </si>
  <si>
    <t>-1260199772</t>
  </si>
  <si>
    <t>100*35/1000</t>
  </si>
  <si>
    <t>6</t>
  </si>
  <si>
    <t>Úpravy povrchů, podlahy a osazování výplní</t>
  </si>
  <si>
    <t>5</t>
  </si>
  <si>
    <t>612325302</t>
  </si>
  <si>
    <t>Vápenocementová omítka ostění nebo nadpraží štuková</t>
  </si>
  <si>
    <t>-124999010</t>
  </si>
  <si>
    <t>půdorys a řez střechy</t>
  </si>
  <si>
    <t>výtahová šachta</t>
  </si>
  <si>
    <t>(0,94+1,2*2)*0,15</t>
  </si>
  <si>
    <t>622131121</t>
  </si>
  <si>
    <t>Podkladní a spojovací vrstva vnějších omítaných ploch penetrace akrylát-silikonová nanášená ručně stěn</t>
  </si>
  <si>
    <t>-294027019</t>
  </si>
  <si>
    <t>(5,04+0,22+0,2+3,45+0,2+0,22+5,04+0,22+3,54+0,2+0,22)*2,3</t>
  </si>
  <si>
    <t>(0,95+0,68*2)*0,15</t>
  </si>
  <si>
    <t>-(0,95*0,68+0,94*1,2)</t>
  </si>
  <si>
    <t>7</t>
  </si>
  <si>
    <t>622221001</t>
  </si>
  <si>
    <t>Montáž kontaktního zateplení lepením a mechanickým kotvením z desek z minerální vlny s podélnou orientací vláken na vnější stěny, tloušťky desek do 40 mm</t>
  </si>
  <si>
    <t>-2012555609</t>
  </si>
  <si>
    <t>(0,03+5,04+0,03+0,22+0,03+0,2+3,45+0,2+0,03+0,22+0,03+5,04+0,03)*2,3</t>
  </si>
  <si>
    <t>(0,22+0,03+0,2+3,45+0,2+0,03+0,22)*2,3</t>
  </si>
  <si>
    <t>631501</t>
  </si>
  <si>
    <t>deska tepelně izolační minerální kontaktních fasád podélné vlákno λ=0,036 tl 30mm</t>
  </si>
  <si>
    <t>vlastní</t>
  </si>
  <si>
    <t>-2069609710</t>
  </si>
  <si>
    <t>41,696*1,02 'Přepočtené koeficientem množství</t>
  </si>
  <si>
    <t>9</t>
  </si>
  <si>
    <t>622222001</t>
  </si>
  <si>
    <t>Montáž kontaktního zateplení vnějšího ostění, nadpraží nebo parapetu lepením z desek z minerální vlny s podélnou nebo kolmou orientací vláken hloubky špalet do 200 mm, tloušťky desek do 40 mm</t>
  </si>
  <si>
    <t>m</t>
  </si>
  <si>
    <t>-2089147598</t>
  </si>
  <si>
    <t>(0,95+0,68*2)</t>
  </si>
  <si>
    <t>(0,94+1,2*2)</t>
  </si>
  <si>
    <t>10</t>
  </si>
  <si>
    <t>631501a</t>
  </si>
  <si>
    <t>1680085087</t>
  </si>
  <si>
    <t>(0,94+1,2*2)*0,03</t>
  </si>
  <si>
    <t>0,447*1,1 'Přepočtené koeficientem množství</t>
  </si>
  <si>
    <t>11</t>
  </si>
  <si>
    <t>622252001</t>
  </si>
  <si>
    <t>Montáž profilů kontaktního zateplení zakládacích soklových připevněných hmoždinkami</t>
  </si>
  <si>
    <t>-742037998</t>
  </si>
  <si>
    <t>(0,03+5,04+0,03+0,03+0,22+0,03+0,03+0,2+3,45+0,2+0,03+0,03+0,22+0,03+0,03+5,04+0,03)</t>
  </si>
  <si>
    <t>(0,03+0,22+0,03+0,03+0,2+3,45+0,2+0,03+0,03+0,22+0,03)</t>
  </si>
  <si>
    <t>12</t>
  </si>
  <si>
    <t>59051624</t>
  </si>
  <si>
    <t>profil zakládací Al tl 1,0mm pro ETICS pro izolant tl 30mm</t>
  </si>
  <si>
    <t>-1926779644</t>
  </si>
  <si>
    <t>19,14*1,05 'Přepočtené koeficientem množství</t>
  </si>
  <si>
    <t>13</t>
  </si>
  <si>
    <t>622252002</t>
  </si>
  <si>
    <t>Montáž profilů kontaktního zateplení ostatních stěnových, dilatačních apod. lepených do tmelu</t>
  </si>
  <si>
    <t>681149541</t>
  </si>
  <si>
    <t>19,76</t>
  </si>
  <si>
    <t>3,548</t>
  </si>
  <si>
    <t>1,89</t>
  </si>
  <si>
    <t>0,95</t>
  </si>
  <si>
    <t>14</t>
  </si>
  <si>
    <t>63127464</t>
  </si>
  <si>
    <t>profil rohový Al 15x15mm s výztužnou tkaninou š 100mm pro ETICS</t>
  </si>
  <si>
    <t>-1343500673</t>
  </si>
  <si>
    <t>2,3*8</t>
  </si>
  <si>
    <t>0,68*2</t>
  </si>
  <si>
    <t>19,76*1,05 'Přepočtené koeficientem množství</t>
  </si>
  <si>
    <t>59051476</t>
  </si>
  <si>
    <t>profil začišťovací PVC 9mm s výztužnou tkaninou pro ostění ETICS</t>
  </si>
  <si>
    <t>718115552</t>
  </si>
  <si>
    <t>0,95*0,68*2</t>
  </si>
  <si>
    <t>0,94*1,2*2</t>
  </si>
  <si>
    <t>3,548*1,05 'Přepočtené koeficientem množství</t>
  </si>
  <si>
    <t>16</t>
  </si>
  <si>
    <t>59051510</t>
  </si>
  <si>
    <t>profil začišťovací s okapnicí PVC s výztužnou tkaninou pro nadpraží ETICS</t>
  </si>
  <si>
    <t>-1566095741</t>
  </si>
  <si>
    <t>0,94</t>
  </si>
  <si>
    <t>1,89*1,05 'Přepočtené koeficientem množství</t>
  </si>
  <si>
    <t>17</t>
  </si>
  <si>
    <t>59051512</t>
  </si>
  <si>
    <t>profil začišťovací s okapnicí PVC s výztužnou tkaninou pro parapet ETICS</t>
  </si>
  <si>
    <t>-781148709</t>
  </si>
  <si>
    <t>0,95*1,05 'Přepočtené koeficientem množství</t>
  </si>
  <si>
    <t>18</t>
  </si>
  <si>
    <t>622335201</t>
  </si>
  <si>
    <t>Oprava cementové škrábané (břízolitové) omítky vnějších ploch stěn, v rozsahu opravované plochy do 10%</t>
  </si>
  <si>
    <t>-1868037591</t>
  </si>
  <si>
    <t>19</t>
  </si>
  <si>
    <t>622532021</t>
  </si>
  <si>
    <t>Omítka tenkovrstvá silikonová vnějších ploch probarvená, včetně penetrace podkladu hydrofilní, s regulací vlhkosti na povrchu a se zvýšenou ochranou proti mikroorganismům zrnitá, tloušťky 2,0 mm stěn</t>
  </si>
  <si>
    <t>-1215389799</t>
  </si>
  <si>
    <t>(0,03+5,04+0,03+0,03+0,22+0,03+0,03+0,2+3,45+0,2+0,03+0,03+0,22+0,03+0,03+5,04+0,03)*2,3</t>
  </si>
  <si>
    <t>(0,03+0,22+0,03+0,03+0,2+3,45+0,2+0,03+0,03+0,22+0,03)*2,3</t>
  </si>
  <si>
    <t>20</t>
  </si>
  <si>
    <t>629991012</t>
  </si>
  <si>
    <t>Zakrytí vnějších ploch před znečištěním včetně pozdějšího odkrytí výplní otvorů a svislých ploch fólií přilepenou na začišťovací lištu</t>
  </si>
  <si>
    <t>-1603405378</t>
  </si>
  <si>
    <t>(0,95*0,68+0,94*1,2)</t>
  </si>
  <si>
    <t>629995101</t>
  </si>
  <si>
    <t>Očištění vnějších ploch tlakovou vodou omytím</t>
  </si>
  <si>
    <t>-155121208</t>
  </si>
  <si>
    <t>Ostatní konstrukce a práce, bourání</t>
  </si>
  <si>
    <t>22</t>
  </si>
  <si>
    <t>949101111</t>
  </si>
  <si>
    <t>Lešení pomocné pracovní pro objekty pozemních staveb pro zatížení do 150 kg/m2, o výšce lešeňové podlahy do 1,9 m</t>
  </si>
  <si>
    <t>1290161359</t>
  </si>
  <si>
    <t>(5,04+5,04)*1,2</t>
  </si>
  <si>
    <t>(3,89+3,89)*1,2</t>
  </si>
  <si>
    <t>23</t>
  </si>
  <si>
    <t>953921115</t>
  </si>
  <si>
    <t>Dlaždice betonové na sucho na ploché střechy kladené jednotlivě volně s mezerami např. pro schůdnost po měkké krytině, pro trvalé zatížení krytin, rozměru 500 x 500 mm</t>
  </si>
  <si>
    <t>kus</t>
  </si>
  <si>
    <t>-362268523</t>
  </si>
  <si>
    <t>1016</t>
  </si>
  <si>
    <t>24</t>
  </si>
  <si>
    <t>953921116</t>
  </si>
  <si>
    <t>Dlaždice betonové na sucho na ploché střechy kladené jednotlivě volně s mezerami např. pro schůdnost po měkké krytině, pro trvalé zatížení krytin, rozměru Příplatek k ceně -1115 za podkládané čtverce (s přesahem) z asfaltové lepenky</t>
  </si>
  <si>
    <t>1009420712</t>
  </si>
  <si>
    <t>25</t>
  </si>
  <si>
    <t>968072455</t>
  </si>
  <si>
    <t>Vybourání kovových rámů oken s křídly, dveřních zárubní, vrat, stěn, ostění nebo obkladů dveřních zárubní, plochy do 2 m2</t>
  </si>
  <si>
    <t>-1741495118</t>
  </si>
  <si>
    <t>0,94*1,2</t>
  </si>
  <si>
    <t>997</t>
  </si>
  <si>
    <t>Přesun sutě</t>
  </si>
  <si>
    <t>26</t>
  </si>
  <si>
    <t>997013157</t>
  </si>
  <si>
    <t>Vnitrostaveništní doprava suti a vybouraných hmot vodorovně do 50 m svisle s omezením mechanizace pro budovy a haly výšky přes 21 do 24 m</t>
  </si>
  <si>
    <t>t</t>
  </si>
  <si>
    <t>2127099017</t>
  </si>
  <si>
    <t>27</t>
  </si>
  <si>
    <t>997013501</t>
  </si>
  <si>
    <t>Odvoz suti a vybouraných hmot na skládku nebo meziskládku se složením, na vzdálenost do 1 km</t>
  </si>
  <si>
    <t>515794229</t>
  </si>
  <si>
    <t>28</t>
  </si>
  <si>
    <t>997013509</t>
  </si>
  <si>
    <t>Odvoz suti a vybouraných hmot na skládku nebo meziskládku se složením, na vzdálenost Příplatek k ceně za každý další i započatý 1 km přes 1 km</t>
  </si>
  <si>
    <t>-182579479</t>
  </si>
  <si>
    <t>1,035*14</t>
  </si>
  <si>
    <t>29</t>
  </si>
  <si>
    <t>997013631</t>
  </si>
  <si>
    <t>Poplatek za uložení stavebního odpadu na skládce (skládkovné) směsného stavebního a demoličního zatříděného do Katalogu odpadů pod kódem 17 09 04</t>
  </si>
  <si>
    <t>1024547531</t>
  </si>
  <si>
    <t>998</t>
  </si>
  <si>
    <t>Přesun hmot</t>
  </si>
  <si>
    <t>30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</si>
  <si>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</si>
  <si>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</si>
  <si>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-1316683074</t>
  </si>
  <si>
    <t>PSV</t>
  </si>
  <si>
    <t>Práce a dodávky PSV</t>
  </si>
  <si>
    <t>712</t>
  </si>
  <si>
    <t>Povlakové krytiny</t>
  </si>
  <si>
    <t>31</t>
  </si>
  <si>
    <t>712300841</t>
  </si>
  <si>
    <t>Odstranění ze střech plochých do 10° mechu odškrabáním a očistěním s urovnáním povrchu</t>
  </si>
  <si>
    <t>-1507187450</t>
  </si>
  <si>
    <t>bytový dům</t>
  </si>
  <si>
    <t>21,5*15,8</t>
  </si>
  <si>
    <t>-(1,18*0,75)*4</t>
  </si>
  <si>
    <t>-(1,5*1,3)*2</t>
  </si>
  <si>
    <t>-(4,64*3,89)</t>
  </si>
  <si>
    <t>-(2,7*1,2)</t>
  </si>
  <si>
    <t>(3,45*4,64)</t>
  </si>
  <si>
    <t>32</t>
  </si>
  <si>
    <t>712361703</t>
  </si>
  <si>
    <t>Provedení povlakové krytiny střech plochých do 10° fólií přilepenou lepidlem v plné ploše</t>
  </si>
  <si>
    <t>-2062334889</t>
  </si>
  <si>
    <t>(22,3*0,55)*2</t>
  </si>
  <si>
    <t>(15,8*0,5)*2</t>
  </si>
  <si>
    <t>(4,64*0,15)*2</t>
  </si>
  <si>
    <t>(5,04*0,25)*2</t>
  </si>
  <si>
    <t>33</t>
  </si>
  <si>
    <t>712101</t>
  </si>
  <si>
    <t>střešní EPDM membrána 1,14 mm</t>
  </si>
  <si>
    <t>1379797083</t>
  </si>
  <si>
    <t>371,22*1,15 'Přepočtené koeficientem množství</t>
  </si>
  <si>
    <t>34</t>
  </si>
  <si>
    <t>712391171</t>
  </si>
  <si>
    <t>Provedení povlakové krytiny střech plochých do 10° -ostatní práce provedení vrstvy textilní podkladní</t>
  </si>
  <si>
    <t>-1644916534</t>
  </si>
  <si>
    <t>1016*0,5*0,5</t>
  </si>
  <si>
    <t>35</t>
  </si>
  <si>
    <t>69311199</t>
  </si>
  <si>
    <t>geotextilie netkaná separační, ochranná, filtrační, drenážní PES(70%)+PP(30%) 300g/m2</t>
  </si>
  <si>
    <t>109771000</t>
  </si>
  <si>
    <t>254*1,15 'Přepočtené koeficientem množství</t>
  </si>
  <si>
    <t>36</t>
  </si>
  <si>
    <t>712861703</t>
  </si>
  <si>
    <t>Provedení povlakové krytiny střech samostatným vytažením izolačního povlaku fólií na konstrukce převyšující úroveň střechy, přilepenou lepidlem v plné ploše</t>
  </si>
  <si>
    <t>-427211002</t>
  </si>
  <si>
    <t>(1,18+0,75)*2*0,3</t>
  </si>
  <si>
    <t>(1,3+1,5)*2*0,3</t>
  </si>
  <si>
    <t>(5,04+0,22+0,2+0,3+1,2+2,7+1,2+0,3+0,2+0,22+5,04+0,22+0,2+3,45+0,2+0,22)*0,3</t>
  </si>
  <si>
    <t>37</t>
  </si>
  <si>
    <t>712101a</t>
  </si>
  <si>
    <t>-1573623238</t>
  </si>
  <si>
    <t>14,265*1,2 'Přepočtené koeficientem množství</t>
  </si>
  <si>
    <t>38</t>
  </si>
  <si>
    <t>998712203</t>
  </si>
  <si>
    <t>Přesun hmot pro povlakové krytiny stanovený procentní sazbou (%) z ceny vodorovná dopravní vzdálenost do 50 m v objektech výšky přes 12 do 24 m</t>
  </si>
  <si>
    <t>%</t>
  </si>
  <si>
    <t>-1852953574</t>
  </si>
  <si>
    <t>713</t>
  </si>
  <si>
    <t>Izolace tepelné</t>
  </si>
  <si>
    <t>39</t>
  </si>
  <si>
    <t>713141131</t>
  </si>
  <si>
    <t>Montáž tepelné izolace střech plochých rohožemi, pásy, deskami, dílci, bloky (izolační materiál ve specifikaci) přilepenými za studena zplna, jednovrstvá</t>
  </si>
  <si>
    <t>-678967588</t>
  </si>
  <si>
    <t>21,5*15,8*2</t>
  </si>
  <si>
    <t>-(1,18*0,75)*4*2</t>
  </si>
  <si>
    <t>-(1,5*1,3)*2*2</t>
  </si>
  <si>
    <t>-(4,64*3,89)*2</t>
  </si>
  <si>
    <t>-(2,7*1,2)*2</t>
  </si>
  <si>
    <t>40</t>
  </si>
  <si>
    <t>2837601</t>
  </si>
  <si>
    <t xml:space="preserve">deska izolační PIR  1200x2400x80mm</t>
  </si>
  <si>
    <t>-1180635940</t>
  </si>
  <si>
    <t>621,941*1,02 'Přepočtené koeficientem množství</t>
  </si>
  <si>
    <t>41</t>
  </si>
  <si>
    <t>998713203</t>
  </si>
  <si>
    <t>Přesun hmot pro izolace tepelné stanovený procentní sazbou (%) z ceny vodorovná dopravní vzdálenost do 50 m v objektech výšky přes 12 do 24 m</t>
  </si>
  <si>
    <t>-2133123638</t>
  </si>
  <si>
    <t>721</t>
  </si>
  <si>
    <t>Zdravotechnika - vnitřní kanalizace</t>
  </si>
  <si>
    <t>42</t>
  </si>
  <si>
    <t>721210823</t>
  </si>
  <si>
    <t>Demontáž kanalizačního příslušenství střešních vtoků DN 125</t>
  </si>
  <si>
    <t>-1230307723</t>
  </si>
  <si>
    <t>43</t>
  </si>
  <si>
    <t>721233112</t>
  </si>
  <si>
    <t>Střešní vtoky (vpusti) polypropylenové (PP) pro ploché střechy s odtokem svislým DN 110</t>
  </si>
  <si>
    <t>-270545135</t>
  </si>
  <si>
    <t>44</t>
  </si>
  <si>
    <t>998721203</t>
  </si>
  <si>
    <t>Přesun hmot pro vnitřní kanalizace stanovený procentní sazbou (%) z ceny vodorovná dopravní vzdálenost do 50 m v objektech výšky přes 12 do 24 m</t>
  </si>
  <si>
    <t>719477085</t>
  </si>
  <si>
    <t>762</t>
  </si>
  <si>
    <t>Konstrukce tesařské</t>
  </si>
  <si>
    <t>45</t>
  </si>
  <si>
    <t>762083122</t>
  </si>
  <si>
    <t>Práce společné pro tesařské konstrukce impregnace řeziva máčením proti dřevokaznému hmyzu, houbám a plísním, třída ohrožení 3 a 4 (dřevo v exteriéru)</t>
  </si>
  <si>
    <t>-836038589</t>
  </si>
  <si>
    <t>atika výtahová šachta</t>
  </si>
  <si>
    <t>(5,04+5,04+3,45)*0,25*0,022</t>
  </si>
  <si>
    <t>atika bytový dům</t>
  </si>
  <si>
    <t>(15,8+15,8)*0,4*0,022</t>
  </si>
  <si>
    <t>(22,3+22,3)*0,45*0,022</t>
  </si>
  <si>
    <t>46</t>
  </si>
  <si>
    <t>762361312</t>
  </si>
  <si>
    <t>Konstrukční vrstva pod klempířské prvky pro oplechování horních ploch zdí a nadezdívek (atik) z desek dřevoštěpkových šroubovaných do podkladu, tloušťky desky 22 mm</t>
  </si>
  <si>
    <t>-2093685352</t>
  </si>
  <si>
    <t>(5,04+5,04+3,45)*0,25</t>
  </si>
  <si>
    <t>(15,8+15,8)*0,4</t>
  </si>
  <si>
    <t>(22,3+22,3)*0,45</t>
  </si>
  <si>
    <t>47</t>
  </si>
  <si>
    <t>998762203</t>
  </si>
  <si>
    <t>Přesun hmot pro konstrukce tesařské stanovený procentní sazbou (%) z ceny vodorovná dopravní vzdálenost do 50 m v objektech výšky přes 12 do 24 m</t>
  </si>
  <si>
    <t>-1140276415</t>
  </si>
  <si>
    <t>764</t>
  </si>
  <si>
    <t>Konstrukce klempířské</t>
  </si>
  <si>
    <t>48</t>
  </si>
  <si>
    <t>764002811</t>
  </si>
  <si>
    <t>Demontáž klempířských konstrukcí okapového plechu do suti, v krytině povlakové</t>
  </si>
  <si>
    <t>-2064173775</t>
  </si>
  <si>
    <t xml:space="preserve"> výtahová šachta</t>
  </si>
  <si>
    <t>3,54</t>
  </si>
  <si>
    <t>49</t>
  </si>
  <si>
    <t>764002841</t>
  </si>
  <si>
    <t>Demontáž klempířských konstrukcí oplechování horních ploch zdí a nadezdívek do suti</t>
  </si>
  <si>
    <t>-2058040050</t>
  </si>
  <si>
    <t>15,8+15,8</t>
  </si>
  <si>
    <t>22,3+22,3</t>
  </si>
  <si>
    <t>5,04+5,04+3,45</t>
  </si>
  <si>
    <t>50</t>
  </si>
  <si>
    <t>764002851</t>
  </si>
  <si>
    <t>Demontáž klempířských konstrukcí oplechování parapetů do suti</t>
  </si>
  <si>
    <t>754874403</t>
  </si>
  <si>
    <t>51</t>
  </si>
  <si>
    <t>764004801</t>
  </si>
  <si>
    <t>Demontáž klempířských konstrukcí žlabu podokapního do suti</t>
  </si>
  <si>
    <t>-1319040575</t>
  </si>
  <si>
    <t>52</t>
  </si>
  <si>
    <t>764004861</t>
  </si>
  <si>
    <t>Demontáž klempířských konstrukcí svodu do suti</t>
  </si>
  <si>
    <t>1492364942</t>
  </si>
  <si>
    <t>2,55</t>
  </si>
  <si>
    <t>53</t>
  </si>
  <si>
    <t>764111641</t>
  </si>
  <si>
    <t>Krytina ze svitků nebo z taškových tabulí z pozinkovaného plechu s povrchovou úpravou s úpravou u okapů, prostupů a výčnělků střechy rovné drážkováním ze svitků do rš 670 mm, sklon střechy do 30°</t>
  </si>
  <si>
    <t>234060336</t>
  </si>
  <si>
    <t>odvětrání</t>
  </si>
  <si>
    <t>1,5*1,3</t>
  </si>
  <si>
    <t>54</t>
  </si>
  <si>
    <t>764212662</t>
  </si>
  <si>
    <t>Oplechování střešních prvků z pozinkovaného plechu s povrchovou úpravou okapu okapovým plechem střechy rovné rš 200 mm</t>
  </si>
  <si>
    <t>484119884</t>
  </si>
  <si>
    <t>3,45</t>
  </si>
  <si>
    <t>55</t>
  </si>
  <si>
    <t>764215604</t>
  </si>
  <si>
    <t>Oplechování horních ploch zdí a nadezdívek (atik) z pozinkovaného plechu s povrchovou úpravou celoplošně lepené rš 330 mm</t>
  </si>
  <si>
    <t>866318496</t>
  </si>
  <si>
    <t>56</t>
  </si>
  <si>
    <t>764215606</t>
  </si>
  <si>
    <t>Oplechování horních ploch zdí a nadezdívek (atik) z pozinkovaného plechu s povrchovou úpravou celoplošně lepené rš 500 mm</t>
  </si>
  <si>
    <t>-29567542</t>
  </si>
  <si>
    <t>57</t>
  </si>
  <si>
    <t>764215645</t>
  </si>
  <si>
    <t>Oplechování horních ploch zdí a nadezdívek (atik) z pozinkovaného plechu s povrchovou úpravou Příplatek k cenám za zvýšenou pracnost při provedení rohu nebo koutu do rš 400 mm</t>
  </si>
  <si>
    <t>-705431107</t>
  </si>
  <si>
    <t>1+1</t>
  </si>
  <si>
    <t>58</t>
  </si>
  <si>
    <t>764215646</t>
  </si>
  <si>
    <t>Oplechování horních ploch zdí a nadezdívek (atik) z pozinkovaného plechu s povrchovou úpravou Příplatek k cenám za zvýšenou pracnost při provedení rohu nebo koutu přes rš 400 mm</t>
  </si>
  <si>
    <t>-61941781</t>
  </si>
  <si>
    <t>59</t>
  </si>
  <si>
    <t>764216642</t>
  </si>
  <si>
    <t>Oplechování parapetů z pozinkovaného plechu s povrchovou úpravou rovných celoplošně lepené, bez rohů rš 200 mm</t>
  </si>
  <si>
    <t>1052208804</t>
  </si>
  <si>
    <t>60</t>
  </si>
  <si>
    <t>764511601</t>
  </si>
  <si>
    <t>Žlab podokapní z pozinkovaného plechu s povrchovou úpravou včetně háků a čel půlkruhový do rš 280 mm</t>
  </si>
  <si>
    <t>1987199842</t>
  </si>
  <si>
    <t>61</t>
  </si>
  <si>
    <t>764518622</t>
  </si>
  <si>
    <t>Svod z pozinkovaného plechu s upraveným povrchem včetně objímek, kolen a odskoků kruhový, průměru 100 mm</t>
  </si>
  <si>
    <t>1306848425</t>
  </si>
  <si>
    <t>62</t>
  </si>
  <si>
    <t>998764203</t>
  </si>
  <si>
    <t>Přesun hmot pro konstrukce klempířské stanovený procentní sazbou (%) z ceny vodorovná dopravní vzdálenost do 50 m v objektech výšky přes 12 do 24 m</t>
  </si>
  <si>
    <t>2009607776</t>
  </si>
  <si>
    <t>765</t>
  </si>
  <si>
    <t>Krytina skládaná</t>
  </si>
  <si>
    <t>63</t>
  </si>
  <si>
    <t>765192001</t>
  </si>
  <si>
    <t>Nouzové zakrytí střechy plachtou</t>
  </si>
  <si>
    <t>-1045560215</t>
  </si>
  <si>
    <t>zakrytí atik proti zatečení</t>
  </si>
  <si>
    <t>(15,8+15,8)*1</t>
  </si>
  <si>
    <t>(22,3+22,3)*1</t>
  </si>
  <si>
    <t>64</t>
  </si>
  <si>
    <t>998765203</t>
  </si>
  <si>
    <t>Přesun hmot pro krytiny skládané stanovený procentní sazbou (%) z ceny vodorovná dopravní vzdálenost do 50 m v objektech výšky přes 12 do 24 m</t>
  </si>
  <si>
    <t>753265765</t>
  </si>
  <si>
    <t>766</t>
  </si>
  <si>
    <t>Konstrukce truhlářské</t>
  </si>
  <si>
    <t>65</t>
  </si>
  <si>
    <t>766601</t>
  </si>
  <si>
    <t>Montáž plastových dveří</t>
  </si>
  <si>
    <t>ks</t>
  </si>
  <si>
    <t>-295695940</t>
  </si>
  <si>
    <t>66</t>
  </si>
  <si>
    <t>61141</t>
  </si>
  <si>
    <t>dveře plastové otevíravé, plné 940 x 1200 mm</t>
  </si>
  <si>
    <t>1565981654</t>
  </si>
  <si>
    <t>67</t>
  </si>
  <si>
    <t>998766203</t>
  </si>
  <si>
    <t>Přesun hmot pro konstrukce truhlářské stanovený procentní sazbou (%) z ceny vodorovná dopravní vzdálenost do 50 m v objektech výšky přes 12 do 24 m</t>
  </si>
  <si>
    <t>586294227</t>
  </si>
  <si>
    <t>783</t>
  </si>
  <si>
    <t>Dokončovací práce - nátěry</t>
  </si>
  <si>
    <t>68</t>
  </si>
  <si>
    <t>783401303</t>
  </si>
  <si>
    <t>Příprava podkladu klempířských konstrukcí před provedením nátěru odrezivěním odrezovačem bezoplachovým</t>
  </si>
  <si>
    <t>-969124155</t>
  </si>
  <si>
    <t>1,18*0,75*4</t>
  </si>
  <si>
    <t>(2*PI*0,3*0,3+2*PI*0,3*0,4)*4</t>
  </si>
  <si>
    <t>(2*PI*0,15*0,15+2*PI*0,15*0,5)*4</t>
  </si>
  <si>
    <t>(2*PI*0,4*0,4+2*PI*0,4*0,5)*2</t>
  </si>
  <si>
    <t>(2*PI*0,2*0,2+2*PI*0,2*1,2)*2</t>
  </si>
  <si>
    <t>0,6*0,6*2</t>
  </si>
  <si>
    <t>69</t>
  </si>
  <si>
    <t>783414201</t>
  </si>
  <si>
    <t>Základní antikorozní nátěr klempířských konstrukcí jednonásobný syntetický standardní</t>
  </si>
  <si>
    <t>238428088</t>
  </si>
  <si>
    <t>70</t>
  </si>
  <si>
    <t>783417101</t>
  </si>
  <si>
    <t>Krycí nátěr (email) klempířských konstrukcí jednonásobný syntetický standardní</t>
  </si>
  <si>
    <t>-606243258</t>
  </si>
  <si>
    <t>784</t>
  </si>
  <si>
    <t>Dokončovací práce - malby a tapety</t>
  </si>
  <si>
    <t>71</t>
  </si>
  <si>
    <t>784211101</t>
  </si>
  <si>
    <t>Malby z malířských směsí otěruvzdorných za mokra dvojnásobné, bílé za mokra otěruvzdorné výborně v místnostech výšky do 3,80 m</t>
  </si>
  <si>
    <t>-452586128</t>
  </si>
  <si>
    <t>787</t>
  </si>
  <si>
    <t>Dokončovací práce - zasklívání</t>
  </si>
  <si>
    <t>72</t>
  </si>
  <si>
    <t>787300801</t>
  </si>
  <si>
    <t>Vysklívání střešních konstrukcí a střešních světlíků tmelených</t>
  </si>
  <si>
    <t>-930198138</t>
  </si>
  <si>
    <t>2,7*1,3</t>
  </si>
  <si>
    <t>73</t>
  </si>
  <si>
    <t>787616353</t>
  </si>
  <si>
    <t>Zasklívání oken a dveří deskami plochými plnými sklem plochým izolačním dvojsklem s podtmelením na lišty, s oboustranným uzavřením drážky trvale pružným tmelem, plochy přes 2 do 3 m2, tl. 2 x 8 mm</t>
  </si>
  <si>
    <t>1504032480</t>
  </si>
  <si>
    <t>74</t>
  </si>
  <si>
    <t>998787203</t>
  </si>
  <si>
    <t>Přesun hmot pro zasklívání stanovený procentní sazbou (%) z ceny vodorovná dopravní vzdálenost do 50 m v objektech výšky přes 12 do 24 m</t>
  </si>
  <si>
    <t>589671491</t>
  </si>
  <si>
    <t>OST</t>
  </si>
  <si>
    <t>Ostatní</t>
  </si>
  <si>
    <t>75</t>
  </si>
  <si>
    <t>OST 01</t>
  </si>
  <si>
    <t>Autojeřáb pro přesun materiálů na střechu</t>
  </si>
  <si>
    <t>kpl</t>
  </si>
  <si>
    <t>512</t>
  </si>
  <si>
    <t>-1887371228</t>
  </si>
  <si>
    <t>76</t>
  </si>
  <si>
    <t>OST 02</t>
  </si>
  <si>
    <t>Zajištění BOZP a koordinace stavby</t>
  </si>
  <si>
    <t>-2129860729</t>
  </si>
  <si>
    <t>VRN</t>
  </si>
  <si>
    <t>Vedlejší rozpočtové náklady</t>
  </si>
  <si>
    <t>77</t>
  </si>
  <si>
    <t>VRN 01</t>
  </si>
  <si>
    <t>Zařízení staveniště</t>
  </si>
  <si>
    <t>-246667792</t>
  </si>
  <si>
    <t>78</t>
  </si>
  <si>
    <t>VRN 02</t>
  </si>
  <si>
    <t>Provoz investora</t>
  </si>
  <si>
    <t>-1277398694</t>
  </si>
  <si>
    <t>02 - Hromosvod</t>
  </si>
  <si>
    <t>M - Práce a dodávky M</t>
  </si>
  <si>
    <t xml:space="preserve">    21-M - Elektromontáže</t>
  </si>
  <si>
    <t>Práce a dodávky M</t>
  </si>
  <si>
    <t>21-M</t>
  </si>
  <si>
    <t>Elektromontáže</t>
  </si>
  <si>
    <t>21M001</t>
  </si>
  <si>
    <t>Hromosvodné vedení - demontáž starého a montáž nového hrmosvodného vedení na střeše - viz samostatný výkaz výměr</t>
  </si>
  <si>
    <t>soubor</t>
  </si>
  <si>
    <t>-1903498356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</si>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</sst>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N3792020b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střešního pláště bytového domu Dolní 433, Frenštát p.R.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11. 3. 2020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Frenštát p.R., náměstí Míru 1, Frenštát p.R.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Architektura &amp; interier, Šimůnek &amp; partners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16.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Architektonicko - st...'!J30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'01 - Architektonicko - st...'!P98</f>
        <v>0</v>
      </c>
      <c r="AV55" s="121">
        <f>'01 - Architektonicko - st...'!J33</f>
        <v>0</v>
      </c>
      <c r="AW55" s="121">
        <f>'01 - Architektonicko - st...'!J34</f>
        <v>0</v>
      </c>
      <c r="AX55" s="121">
        <f>'01 - Architektonicko - st...'!J35</f>
        <v>0</v>
      </c>
      <c r="AY55" s="121">
        <f>'01 - Architektonicko - st...'!J36</f>
        <v>0</v>
      </c>
      <c r="AZ55" s="121">
        <f>'01 - Architektonicko - st...'!F33</f>
        <v>0</v>
      </c>
      <c r="BA55" s="121">
        <f>'01 - Architektonicko - st...'!F34</f>
        <v>0</v>
      </c>
      <c r="BB55" s="121">
        <f>'01 - Architektonicko - st...'!F35</f>
        <v>0</v>
      </c>
      <c r="BC55" s="121">
        <f>'01 - Architektonicko - st...'!F36</f>
        <v>0</v>
      </c>
      <c r="BD55" s="123">
        <f>'01 - Architektonicko - st...'!F37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79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Hromosvod'!J30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5">
        <v>0</v>
      </c>
      <c r="AT56" s="126">
        <f>ROUND(SUM(AV56:AW56),2)</f>
        <v>0</v>
      </c>
      <c r="AU56" s="127">
        <f>'02 - Hromosvod'!P81</f>
        <v>0</v>
      </c>
      <c r="AV56" s="126">
        <f>'02 - Hromosvod'!J33</f>
        <v>0</v>
      </c>
      <c r="AW56" s="126">
        <f>'02 - Hromosvod'!J34</f>
        <v>0</v>
      </c>
      <c r="AX56" s="126">
        <f>'02 - Hromosvod'!J35</f>
        <v>0</v>
      </c>
      <c r="AY56" s="126">
        <f>'02 - Hromosvod'!J36</f>
        <v>0</v>
      </c>
      <c r="AZ56" s="126">
        <f>'02 - Hromosvod'!F33</f>
        <v>0</v>
      </c>
      <c r="BA56" s="126">
        <f>'02 - Hromosvod'!F34</f>
        <v>0</v>
      </c>
      <c r="BB56" s="126">
        <f>'02 - Hromosvod'!F35</f>
        <v>0</v>
      </c>
      <c r="BC56" s="126">
        <f>'02 - Hromosvod'!F36</f>
        <v>0</v>
      </c>
      <c r="BD56" s="128">
        <f>'02 - Hromosvod'!F37</f>
        <v>0</v>
      </c>
      <c r="BE56" s="7"/>
      <c r="BT56" s="124" t="s">
        <v>83</v>
      </c>
      <c r="BV56" s="124" t="s">
        <v>77</v>
      </c>
      <c r="BW56" s="124" t="s">
        <v>87</v>
      </c>
      <c r="BX56" s="124" t="s">
        <v>5</v>
      </c>
      <c r="CL56" s="124" t="s">
        <v>19</v>
      </c>
      <c r="CM56" s="124" t="s">
        <v>83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oVk1H4pi0Ia/uRZo5EAMbAy5DMsrlKwp7eXqW5NjZ6CuM2+oD0NMgAISSXFVs9Wq4Nr36+J+VQ+Feu91XW9sDg==" hashValue="RFxy7/pp02YXT9Iqkvde2beSJ8kzPnHg4jOMUduMCtTyq3wZdopyskoa8StEGVJ6Jq9P6P7dI5OdrF0lukHgV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Architektonicko - st...'!C2" display="/"/>
    <hyperlink ref="A56" location="'02 - Hromosvod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83</v>
      </c>
    </row>
    <row r="4" s="1" customFormat="1" ht="24.96" customHeight="1">
      <c r="B4" s="21"/>
      <c r="D4" s="133" t="s">
        <v>88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Rekonstrukce střešního pláště bytového domu Dolní 433, Frenštát p.R.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89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90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11. 3. 2020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27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28</v>
      </c>
      <c r="F15" s="39"/>
      <c r="G15" s="39"/>
      <c r="H15" s="39"/>
      <c r="I15" s="141" t="s">
        <v>29</v>
      </c>
      <c r="J15" s="140" t="s">
        <v>30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31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29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33</v>
      </c>
      <c r="E20" s="39"/>
      <c r="F20" s="39"/>
      <c r="G20" s="39"/>
      <c r="H20" s="39"/>
      <c r="I20" s="141" t="s">
        <v>26</v>
      </c>
      <c r="J20" s="140" t="s">
        <v>34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35</v>
      </c>
      <c r="F21" s="39"/>
      <c r="G21" s="39"/>
      <c r="H21" s="39"/>
      <c r="I21" s="141" t="s">
        <v>29</v>
      </c>
      <c r="J21" s="140" t="s">
        <v>36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38</v>
      </c>
      <c r="E23" s="39"/>
      <c r="F23" s="39"/>
      <c r="G23" s="39"/>
      <c r="H23" s="39"/>
      <c r="I23" s="141" t="s">
        <v>26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41" t="s">
        <v>29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39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41</v>
      </c>
      <c r="E30" s="39"/>
      <c r="F30" s="39"/>
      <c r="G30" s="39"/>
      <c r="H30" s="39"/>
      <c r="I30" s="137"/>
      <c r="J30" s="151">
        <f>ROUND(J98,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43</v>
      </c>
      <c r="G32" s="39"/>
      <c r="H32" s="39"/>
      <c r="I32" s="153" t="s">
        <v>42</v>
      </c>
      <c r="J32" s="152" t="s">
        <v>44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35" t="s">
        <v>46</v>
      </c>
      <c r="F33" s="155">
        <f>ROUND((SUM(BE98:BE524)),  2)</f>
        <v>0</v>
      </c>
      <c r="G33" s="39"/>
      <c r="H33" s="39"/>
      <c r="I33" s="156">
        <v>0.20999999999999999</v>
      </c>
      <c r="J33" s="155">
        <f>ROUND(((SUM(BE98:BE524))*I33),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47</v>
      </c>
      <c r="F34" s="155">
        <f>ROUND((SUM(BF98:BF524)),  2)</f>
        <v>0</v>
      </c>
      <c r="G34" s="39"/>
      <c r="H34" s="39"/>
      <c r="I34" s="156">
        <v>0.14999999999999999</v>
      </c>
      <c r="J34" s="155">
        <f>ROUND(((SUM(BF98:BF524))*I34),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48</v>
      </c>
      <c r="F35" s="155">
        <f>ROUND((SUM(BG98:BG524)),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49</v>
      </c>
      <c r="F36" s="155">
        <f>ROUND((SUM(BH98:BH524)),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50</v>
      </c>
      <c r="F37" s="155">
        <f>ROUND((SUM(BI98:BI524)),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Rekonstrukce střešního pláště bytového domu Dolní 433, Frenštát p.R.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Architektonicko - stavební řešení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11. 3. 2020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Frenštát p.R., náměstí Míru 1, Frenštát p.R.</v>
      </c>
      <c r="G54" s="41"/>
      <c r="H54" s="41"/>
      <c r="I54" s="141" t="s">
        <v>33</v>
      </c>
      <c r="J54" s="37" t="str">
        <f>E21</f>
        <v>Architektura &amp; interier, Šimůnek &amp; partners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141" t="s">
        <v>38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92</v>
      </c>
      <c r="D57" s="173"/>
      <c r="E57" s="173"/>
      <c r="F57" s="173"/>
      <c r="G57" s="173"/>
      <c r="H57" s="173"/>
      <c r="I57" s="174"/>
      <c r="J57" s="175" t="s">
        <v>93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73</v>
      </c>
      <c r="D59" s="41"/>
      <c r="E59" s="41"/>
      <c r="F59" s="41"/>
      <c r="G59" s="41"/>
      <c r="H59" s="41"/>
      <c r="I59" s="137"/>
      <c r="J59" s="103">
        <f>J98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77"/>
      <c r="C60" s="178"/>
      <c r="D60" s="179" t="s">
        <v>95</v>
      </c>
      <c r="E60" s="180"/>
      <c r="F60" s="180"/>
      <c r="G60" s="180"/>
      <c r="H60" s="180"/>
      <c r="I60" s="181"/>
      <c r="J60" s="182">
        <f>J99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96</v>
      </c>
      <c r="E61" s="187"/>
      <c r="F61" s="187"/>
      <c r="G61" s="187"/>
      <c r="H61" s="187"/>
      <c r="I61" s="188"/>
      <c r="J61" s="189">
        <f>J100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97</v>
      </c>
      <c r="E62" s="187"/>
      <c r="F62" s="187"/>
      <c r="G62" s="187"/>
      <c r="H62" s="187"/>
      <c r="I62" s="188"/>
      <c r="J62" s="189">
        <f>J114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98</v>
      </c>
      <c r="E63" s="187"/>
      <c r="F63" s="187"/>
      <c r="G63" s="187"/>
      <c r="H63" s="187"/>
      <c r="I63" s="188"/>
      <c r="J63" s="189">
        <f>J229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99</v>
      </c>
      <c r="E64" s="187"/>
      <c r="F64" s="187"/>
      <c r="G64" s="187"/>
      <c r="H64" s="187"/>
      <c r="I64" s="188"/>
      <c r="J64" s="189">
        <f>J247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100</v>
      </c>
      <c r="E65" s="187"/>
      <c r="F65" s="187"/>
      <c r="G65" s="187"/>
      <c r="H65" s="187"/>
      <c r="I65" s="188"/>
      <c r="J65" s="189">
        <f>J254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101</v>
      </c>
      <c r="E66" s="180"/>
      <c r="F66" s="180"/>
      <c r="G66" s="180"/>
      <c r="H66" s="180"/>
      <c r="I66" s="181"/>
      <c r="J66" s="182">
        <f>J256</f>
        <v>0</v>
      </c>
      <c r="K66" s="178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4"/>
      <c r="C67" s="185"/>
      <c r="D67" s="186" t="s">
        <v>102</v>
      </c>
      <c r="E67" s="187"/>
      <c r="F67" s="187"/>
      <c r="G67" s="187"/>
      <c r="H67" s="187"/>
      <c r="I67" s="188"/>
      <c r="J67" s="189">
        <f>J257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85"/>
      <c r="D68" s="186" t="s">
        <v>103</v>
      </c>
      <c r="E68" s="187"/>
      <c r="F68" s="187"/>
      <c r="G68" s="187"/>
      <c r="H68" s="187"/>
      <c r="I68" s="188"/>
      <c r="J68" s="189">
        <f>J333</f>
        <v>0</v>
      </c>
      <c r="K68" s="185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85"/>
      <c r="D69" s="186" t="s">
        <v>104</v>
      </c>
      <c r="E69" s="187"/>
      <c r="F69" s="187"/>
      <c r="G69" s="187"/>
      <c r="H69" s="187"/>
      <c r="I69" s="188"/>
      <c r="J69" s="189">
        <f>J352</f>
        <v>0</v>
      </c>
      <c r="K69" s="185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85"/>
      <c r="D70" s="186" t="s">
        <v>105</v>
      </c>
      <c r="E70" s="187"/>
      <c r="F70" s="187"/>
      <c r="G70" s="187"/>
      <c r="H70" s="187"/>
      <c r="I70" s="188"/>
      <c r="J70" s="189">
        <f>J362</f>
        <v>0</v>
      </c>
      <c r="K70" s="185"/>
      <c r="L70" s="19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85"/>
      <c r="D71" s="186" t="s">
        <v>106</v>
      </c>
      <c r="E71" s="187"/>
      <c r="F71" s="187"/>
      <c r="G71" s="187"/>
      <c r="H71" s="187"/>
      <c r="I71" s="188"/>
      <c r="J71" s="189">
        <f>J380</f>
        <v>0</v>
      </c>
      <c r="K71" s="185"/>
      <c r="L71" s="19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85"/>
      <c r="D72" s="186" t="s">
        <v>107</v>
      </c>
      <c r="E72" s="187"/>
      <c r="F72" s="187"/>
      <c r="G72" s="187"/>
      <c r="H72" s="187"/>
      <c r="I72" s="188"/>
      <c r="J72" s="189">
        <f>J455</f>
        <v>0</v>
      </c>
      <c r="K72" s="185"/>
      <c r="L72" s="19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85"/>
      <c r="D73" s="186" t="s">
        <v>108</v>
      </c>
      <c r="E73" s="187"/>
      <c r="F73" s="187"/>
      <c r="G73" s="187"/>
      <c r="H73" s="187"/>
      <c r="I73" s="188"/>
      <c r="J73" s="189">
        <f>J463</f>
        <v>0</v>
      </c>
      <c r="K73" s="185"/>
      <c r="L73" s="19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85"/>
      <c r="D74" s="186" t="s">
        <v>109</v>
      </c>
      <c r="E74" s="187"/>
      <c r="F74" s="187"/>
      <c r="G74" s="187"/>
      <c r="H74" s="187"/>
      <c r="I74" s="188"/>
      <c r="J74" s="189">
        <f>J475</f>
        <v>0</v>
      </c>
      <c r="K74" s="185"/>
      <c r="L74" s="19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85"/>
      <c r="D75" s="186" t="s">
        <v>110</v>
      </c>
      <c r="E75" s="187"/>
      <c r="F75" s="187"/>
      <c r="G75" s="187"/>
      <c r="H75" s="187"/>
      <c r="I75" s="188"/>
      <c r="J75" s="189">
        <f>J503</f>
        <v>0</v>
      </c>
      <c r="K75" s="185"/>
      <c r="L75" s="19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85"/>
      <c r="D76" s="186" t="s">
        <v>111</v>
      </c>
      <c r="E76" s="187"/>
      <c r="F76" s="187"/>
      <c r="G76" s="187"/>
      <c r="H76" s="187"/>
      <c r="I76" s="188"/>
      <c r="J76" s="189">
        <f>J509</f>
        <v>0</v>
      </c>
      <c r="K76" s="185"/>
      <c r="L76" s="19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7"/>
      <c r="C77" s="178"/>
      <c r="D77" s="179" t="s">
        <v>112</v>
      </c>
      <c r="E77" s="180"/>
      <c r="F77" s="180"/>
      <c r="G77" s="180"/>
      <c r="H77" s="180"/>
      <c r="I77" s="181"/>
      <c r="J77" s="182">
        <f>J519</f>
        <v>0</v>
      </c>
      <c r="K77" s="178"/>
      <c r="L77" s="183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77"/>
      <c r="C78" s="178"/>
      <c r="D78" s="179" t="s">
        <v>113</v>
      </c>
      <c r="E78" s="180"/>
      <c r="F78" s="180"/>
      <c r="G78" s="180"/>
      <c r="H78" s="180"/>
      <c r="I78" s="181"/>
      <c r="J78" s="182">
        <f>J522</f>
        <v>0</v>
      </c>
      <c r="K78" s="178"/>
      <c r="L78" s="183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39"/>
      <c r="B79" s="40"/>
      <c r="C79" s="41"/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60"/>
      <c r="C80" s="61"/>
      <c r="D80" s="61"/>
      <c r="E80" s="61"/>
      <c r="F80" s="61"/>
      <c r="G80" s="61"/>
      <c r="H80" s="61"/>
      <c r="I80" s="167"/>
      <c r="J80" s="61"/>
      <c r="K80" s="6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4" s="2" customFormat="1" ht="6.96" customHeight="1">
      <c r="A84" s="39"/>
      <c r="B84" s="62"/>
      <c r="C84" s="63"/>
      <c r="D84" s="63"/>
      <c r="E84" s="63"/>
      <c r="F84" s="63"/>
      <c r="G84" s="63"/>
      <c r="H84" s="63"/>
      <c r="I84" s="170"/>
      <c r="J84" s="63"/>
      <c r="K84" s="63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4.96" customHeight="1">
      <c r="A85" s="39"/>
      <c r="B85" s="40"/>
      <c r="C85" s="24" t="s">
        <v>114</v>
      </c>
      <c r="D85" s="41"/>
      <c r="E85" s="41"/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137"/>
      <c r="J86" s="41"/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16</v>
      </c>
      <c r="D87" s="41"/>
      <c r="E87" s="41"/>
      <c r="F87" s="41"/>
      <c r="G87" s="41"/>
      <c r="H87" s="41"/>
      <c r="I87" s="137"/>
      <c r="J87" s="41"/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171" t="str">
        <f>E7</f>
        <v>Rekonstrukce střešního pláště bytového domu Dolní 433, Frenštát p.R.</v>
      </c>
      <c r="F88" s="33"/>
      <c r="G88" s="33"/>
      <c r="H88" s="33"/>
      <c r="I88" s="137"/>
      <c r="J88" s="41"/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89</v>
      </c>
      <c r="D89" s="41"/>
      <c r="E89" s="41"/>
      <c r="F89" s="41"/>
      <c r="G89" s="41"/>
      <c r="H89" s="41"/>
      <c r="I89" s="137"/>
      <c r="J89" s="41"/>
      <c r="K89" s="41"/>
      <c r="L89" s="13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E9</f>
        <v>01 - Architektonicko - stavební řešení</v>
      </c>
      <c r="F90" s="41"/>
      <c r="G90" s="41"/>
      <c r="H90" s="41"/>
      <c r="I90" s="137"/>
      <c r="J90" s="41"/>
      <c r="K90" s="41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137"/>
      <c r="J91" s="41"/>
      <c r="K91" s="41"/>
      <c r="L91" s="13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F12</f>
        <v xml:space="preserve"> </v>
      </c>
      <c r="G92" s="41"/>
      <c r="H92" s="41"/>
      <c r="I92" s="141" t="s">
        <v>23</v>
      </c>
      <c r="J92" s="73" t="str">
        <f>IF(J12="","",J12)</f>
        <v>11. 3. 2020</v>
      </c>
      <c r="K92" s="41"/>
      <c r="L92" s="13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137"/>
      <c r="J93" s="41"/>
      <c r="K93" s="41"/>
      <c r="L93" s="138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40.05" customHeight="1">
      <c r="A94" s="39"/>
      <c r="B94" s="40"/>
      <c r="C94" s="33" t="s">
        <v>25</v>
      </c>
      <c r="D94" s="41"/>
      <c r="E94" s="41"/>
      <c r="F94" s="28" t="str">
        <f>E15</f>
        <v>Město Frenštát p.R., náměstí Míru 1, Frenštát p.R.</v>
      </c>
      <c r="G94" s="41"/>
      <c r="H94" s="41"/>
      <c r="I94" s="141" t="s">
        <v>33</v>
      </c>
      <c r="J94" s="37" t="str">
        <f>E21</f>
        <v>Architektura &amp; interier, Šimůnek &amp; partners</v>
      </c>
      <c r="K94" s="41"/>
      <c r="L94" s="138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31</v>
      </c>
      <c r="D95" s="41"/>
      <c r="E95" s="41"/>
      <c r="F95" s="28" t="str">
        <f>IF(E18="","",E18)</f>
        <v>Vyplň údaj</v>
      </c>
      <c r="G95" s="41"/>
      <c r="H95" s="41"/>
      <c r="I95" s="141" t="s">
        <v>38</v>
      </c>
      <c r="J95" s="37" t="str">
        <f>E24</f>
        <v xml:space="preserve"> </v>
      </c>
      <c r="K95" s="41"/>
      <c r="L95" s="138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137"/>
      <c r="J96" s="41"/>
      <c r="K96" s="41"/>
      <c r="L96" s="138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91"/>
      <c r="B97" s="192"/>
      <c r="C97" s="193" t="s">
        <v>115</v>
      </c>
      <c r="D97" s="194" t="s">
        <v>60</v>
      </c>
      <c r="E97" s="194" t="s">
        <v>56</v>
      </c>
      <c r="F97" s="194" t="s">
        <v>57</v>
      </c>
      <c r="G97" s="194" t="s">
        <v>116</v>
      </c>
      <c r="H97" s="194" t="s">
        <v>117</v>
      </c>
      <c r="I97" s="195" t="s">
        <v>118</v>
      </c>
      <c r="J97" s="194" t="s">
        <v>93</v>
      </c>
      <c r="K97" s="196" t="s">
        <v>119</v>
      </c>
      <c r="L97" s="197"/>
      <c r="M97" s="93" t="s">
        <v>19</v>
      </c>
      <c r="N97" s="94" t="s">
        <v>45</v>
      </c>
      <c r="O97" s="94" t="s">
        <v>120</v>
      </c>
      <c r="P97" s="94" t="s">
        <v>121</v>
      </c>
      <c r="Q97" s="94" t="s">
        <v>122</v>
      </c>
      <c r="R97" s="94" t="s">
        <v>123</v>
      </c>
      <c r="S97" s="94" t="s">
        <v>124</v>
      </c>
      <c r="T97" s="95" t="s">
        <v>125</v>
      </c>
      <c r="U97" s="191"/>
      <c r="V97" s="191"/>
      <c r="W97" s="191"/>
      <c r="X97" s="191"/>
      <c r="Y97" s="191"/>
      <c r="Z97" s="191"/>
      <c r="AA97" s="191"/>
      <c r="AB97" s="191"/>
      <c r="AC97" s="191"/>
      <c r="AD97" s="191"/>
      <c r="AE97" s="191"/>
    </row>
    <row r="98" s="2" customFormat="1" ht="22.8" customHeight="1">
      <c r="A98" s="39"/>
      <c r="B98" s="40"/>
      <c r="C98" s="100" t="s">
        <v>126</v>
      </c>
      <c r="D98" s="41"/>
      <c r="E98" s="41"/>
      <c r="F98" s="41"/>
      <c r="G98" s="41"/>
      <c r="H98" s="41"/>
      <c r="I98" s="137"/>
      <c r="J98" s="198">
        <f>BK98</f>
        <v>0</v>
      </c>
      <c r="K98" s="41"/>
      <c r="L98" s="45"/>
      <c r="M98" s="96"/>
      <c r="N98" s="199"/>
      <c r="O98" s="97"/>
      <c r="P98" s="200">
        <f>P99+P256+P519+P522</f>
        <v>0</v>
      </c>
      <c r="Q98" s="97"/>
      <c r="R98" s="200">
        <f>R99+R256+R519+R522</f>
        <v>40.12908805</v>
      </c>
      <c r="S98" s="97"/>
      <c r="T98" s="201">
        <f>T99+T256+T519+T522</f>
        <v>1.0415715999999999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74</v>
      </c>
      <c r="AU98" s="18" t="s">
        <v>94</v>
      </c>
      <c r="BK98" s="202">
        <f>BK99+BK256+BK519+BK522</f>
        <v>0</v>
      </c>
    </row>
    <row r="99" s="12" customFormat="1" ht="25.92" customHeight="1">
      <c r="A99" s="12"/>
      <c r="B99" s="203"/>
      <c r="C99" s="204"/>
      <c r="D99" s="205" t="s">
        <v>74</v>
      </c>
      <c r="E99" s="206" t="s">
        <v>127</v>
      </c>
      <c r="F99" s="206" t="s">
        <v>128</v>
      </c>
      <c r="G99" s="204"/>
      <c r="H99" s="204"/>
      <c r="I99" s="207"/>
      <c r="J99" s="208">
        <f>BK99</f>
        <v>0</v>
      </c>
      <c r="K99" s="204"/>
      <c r="L99" s="209"/>
      <c r="M99" s="210"/>
      <c r="N99" s="211"/>
      <c r="O99" s="211"/>
      <c r="P99" s="212">
        <f>P100+P114+P229+P247+P254</f>
        <v>0</v>
      </c>
      <c r="Q99" s="211"/>
      <c r="R99" s="212">
        <f>R100+R114+R229+R247+R254</f>
        <v>36.322614600000001</v>
      </c>
      <c r="S99" s="211"/>
      <c r="T99" s="213">
        <f>T100+T114+T229+T247+T254</f>
        <v>0.085727999999999985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4" t="s">
        <v>83</v>
      </c>
      <c r="AT99" s="215" t="s">
        <v>74</v>
      </c>
      <c r="AU99" s="215" t="s">
        <v>75</v>
      </c>
      <c r="AY99" s="214" t="s">
        <v>129</v>
      </c>
      <c r="BK99" s="216">
        <f>BK100+BK114+BK229+BK247+BK254</f>
        <v>0</v>
      </c>
    </row>
    <row r="100" s="12" customFormat="1" ht="22.8" customHeight="1">
      <c r="A100" s="12"/>
      <c r="B100" s="203"/>
      <c r="C100" s="204"/>
      <c r="D100" s="205" t="s">
        <v>74</v>
      </c>
      <c r="E100" s="217" t="s">
        <v>83</v>
      </c>
      <c r="F100" s="217" t="s">
        <v>130</v>
      </c>
      <c r="G100" s="204"/>
      <c r="H100" s="204"/>
      <c r="I100" s="207"/>
      <c r="J100" s="218">
        <f>BK100</f>
        <v>0</v>
      </c>
      <c r="K100" s="204"/>
      <c r="L100" s="209"/>
      <c r="M100" s="210"/>
      <c r="N100" s="211"/>
      <c r="O100" s="211"/>
      <c r="P100" s="212">
        <f>SUM(P101:P113)</f>
        <v>0</v>
      </c>
      <c r="Q100" s="211"/>
      <c r="R100" s="212">
        <f>SUM(R101:R113)</f>
        <v>1.2215</v>
      </c>
      <c r="S100" s="211"/>
      <c r="T100" s="213">
        <f>SUM(T101:T113)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4" t="s">
        <v>83</v>
      </c>
      <c r="AT100" s="215" t="s">
        <v>74</v>
      </c>
      <c r="AU100" s="215" t="s">
        <v>83</v>
      </c>
      <c r="AY100" s="214" t="s">
        <v>129</v>
      </c>
      <c r="BK100" s="216">
        <f>SUM(BK101:BK113)</f>
        <v>0</v>
      </c>
    </row>
    <row r="101" s="2" customFormat="1" ht="16.5" customHeight="1">
      <c r="A101" s="39"/>
      <c r="B101" s="40"/>
      <c r="C101" s="219" t="s">
        <v>83</v>
      </c>
      <c r="D101" s="219" t="s">
        <v>131</v>
      </c>
      <c r="E101" s="220" t="s">
        <v>132</v>
      </c>
      <c r="F101" s="221" t="s">
        <v>133</v>
      </c>
      <c r="G101" s="222" t="s">
        <v>134</v>
      </c>
      <c r="H101" s="223">
        <v>100</v>
      </c>
      <c r="I101" s="224"/>
      <c r="J101" s="225">
        <f>ROUND(I101*H101,2)</f>
        <v>0</v>
      </c>
      <c r="K101" s="221" t="s">
        <v>135</v>
      </c>
      <c r="L101" s="45"/>
      <c r="M101" s="226" t="s">
        <v>19</v>
      </c>
      <c r="N101" s="227" t="s">
        <v>47</v>
      </c>
      <c r="O101" s="8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0" t="s">
        <v>136</v>
      </c>
      <c r="AT101" s="230" t="s">
        <v>131</v>
      </c>
      <c r="AU101" s="230" t="s">
        <v>137</v>
      </c>
      <c r="AY101" s="18" t="s">
        <v>129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8" t="s">
        <v>137</v>
      </c>
      <c r="BK101" s="231">
        <f>ROUND(I101*H101,2)</f>
        <v>0</v>
      </c>
      <c r="BL101" s="18" t="s">
        <v>136</v>
      </c>
      <c r="BM101" s="230" t="s">
        <v>138</v>
      </c>
    </row>
    <row r="102" s="13" customFormat="1">
      <c r="A102" s="13"/>
      <c r="B102" s="232"/>
      <c r="C102" s="233"/>
      <c r="D102" s="234" t="s">
        <v>139</v>
      </c>
      <c r="E102" s="235" t="s">
        <v>19</v>
      </c>
      <c r="F102" s="236" t="s">
        <v>140</v>
      </c>
      <c r="G102" s="233"/>
      <c r="H102" s="237">
        <v>100</v>
      </c>
      <c r="I102" s="238"/>
      <c r="J102" s="233"/>
      <c r="K102" s="233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139</v>
      </c>
      <c r="AU102" s="243" t="s">
        <v>137</v>
      </c>
      <c r="AV102" s="13" t="s">
        <v>137</v>
      </c>
      <c r="AW102" s="13" t="s">
        <v>37</v>
      </c>
      <c r="AX102" s="13" t="s">
        <v>75</v>
      </c>
      <c r="AY102" s="243" t="s">
        <v>129</v>
      </c>
    </row>
    <row r="103" s="14" customFormat="1">
      <c r="A103" s="14"/>
      <c r="B103" s="244"/>
      <c r="C103" s="245"/>
      <c r="D103" s="234" t="s">
        <v>139</v>
      </c>
      <c r="E103" s="246" t="s">
        <v>19</v>
      </c>
      <c r="F103" s="247" t="s">
        <v>141</v>
      </c>
      <c r="G103" s="245"/>
      <c r="H103" s="248">
        <v>100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139</v>
      </c>
      <c r="AU103" s="254" t="s">
        <v>137</v>
      </c>
      <c r="AV103" s="14" t="s">
        <v>136</v>
      </c>
      <c r="AW103" s="14" t="s">
        <v>37</v>
      </c>
      <c r="AX103" s="14" t="s">
        <v>83</v>
      </c>
      <c r="AY103" s="254" t="s">
        <v>129</v>
      </c>
    </row>
    <row r="104" s="2" customFormat="1" ht="16.5" customHeight="1">
      <c r="A104" s="39"/>
      <c r="B104" s="40"/>
      <c r="C104" s="255" t="s">
        <v>137</v>
      </c>
      <c r="D104" s="255" t="s">
        <v>142</v>
      </c>
      <c r="E104" s="256" t="s">
        <v>143</v>
      </c>
      <c r="F104" s="257" t="s">
        <v>144</v>
      </c>
      <c r="G104" s="258" t="s">
        <v>145</v>
      </c>
      <c r="H104" s="259">
        <v>5.7999999999999998</v>
      </c>
      <c r="I104" s="260"/>
      <c r="J104" s="261">
        <f>ROUND(I104*H104,2)</f>
        <v>0</v>
      </c>
      <c r="K104" s="257" t="s">
        <v>135</v>
      </c>
      <c r="L104" s="262"/>
      <c r="M104" s="263" t="s">
        <v>19</v>
      </c>
      <c r="N104" s="264" t="s">
        <v>47</v>
      </c>
      <c r="O104" s="85"/>
      <c r="P104" s="228">
        <f>O104*H104</f>
        <v>0</v>
      </c>
      <c r="Q104" s="228">
        <v>0.20999999999999999</v>
      </c>
      <c r="R104" s="228">
        <f>Q104*H104</f>
        <v>1.218</v>
      </c>
      <c r="S104" s="228">
        <v>0</v>
      </c>
      <c r="T104" s="22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0" t="s">
        <v>146</v>
      </c>
      <c r="AT104" s="230" t="s">
        <v>142</v>
      </c>
      <c r="AU104" s="230" t="s">
        <v>137</v>
      </c>
      <c r="AY104" s="18" t="s">
        <v>129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8" t="s">
        <v>137</v>
      </c>
      <c r="BK104" s="231">
        <f>ROUND(I104*H104,2)</f>
        <v>0</v>
      </c>
      <c r="BL104" s="18" t="s">
        <v>136</v>
      </c>
      <c r="BM104" s="230" t="s">
        <v>147</v>
      </c>
    </row>
    <row r="105" s="13" customFormat="1">
      <c r="A105" s="13"/>
      <c r="B105" s="232"/>
      <c r="C105" s="233"/>
      <c r="D105" s="234" t="s">
        <v>139</v>
      </c>
      <c r="E105" s="235" t="s">
        <v>19</v>
      </c>
      <c r="F105" s="236" t="s">
        <v>140</v>
      </c>
      <c r="G105" s="233"/>
      <c r="H105" s="237">
        <v>100</v>
      </c>
      <c r="I105" s="238"/>
      <c r="J105" s="233"/>
      <c r="K105" s="233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139</v>
      </c>
      <c r="AU105" s="243" t="s">
        <v>137</v>
      </c>
      <c r="AV105" s="13" t="s">
        <v>137</v>
      </c>
      <c r="AW105" s="13" t="s">
        <v>37</v>
      </c>
      <c r="AX105" s="13" t="s">
        <v>75</v>
      </c>
      <c r="AY105" s="243" t="s">
        <v>129</v>
      </c>
    </row>
    <row r="106" s="14" customFormat="1">
      <c r="A106" s="14"/>
      <c r="B106" s="244"/>
      <c r="C106" s="245"/>
      <c r="D106" s="234" t="s">
        <v>139</v>
      </c>
      <c r="E106" s="246" t="s">
        <v>19</v>
      </c>
      <c r="F106" s="247" t="s">
        <v>141</v>
      </c>
      <c r="G106" s="245"/>
      <c r="H106" s="248">
        <v>100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139</v>
      </c>
      <c r="AU106" s="254" t="s">
        <v>137</v>
      </c>
      <c r="AV106" s="14" t="s">
        <v>136</v>
      </c>
      <c r="AW106" s="14" t="s">
        <v>37</v>
      </c>
      <c r="AX106" s="14" t="s">
        <v>83</v>
      </c>
      <c r="AY106" s="254" t="s">
        <v>129</v>
      </c>
    </row>
    <row r="107" s="13" customFormat="1">
      <c r="A107" s="13"/>
      <c r="B107" s="232"/>
      <c r="C107" s="233"/>
      <c r="D107" s="234" t="s">
        <v>139</v>
      </c>
      <c r="E107" s="233"/>
      <c r="F107" s="236" t="s">
        <v>148</v>
      </c>
      <c r="G107" s="233"/>
      <c r="H107" s="237">
        <v>5.7999999999999998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139</v>
      </c>
      <c r="AU107" s="243" t="s">
        <v>137</v>
      </c>
      <c r="AV107" s="13" t="s">
        <v>137</v>
      </c>
      <c r="AW107" s="13" t="s">
        <v>4</v>
      </c>
      <c r="AX107" s="13" t="s">
        <v>83</v>
      </c>
      <c r="AY107" s="243" t="s">
        <v>129</v>
      </c>
    </row>
    <row r="108" s="2" customFormat="1" ht="16.5" customHeight="1">
      <c r="A108" s="39"/>
      <c r="B108" s="40"/>
      <c r="C108" s="219" t="s">
        <v>149</v>
      </c>
      <c r="D108" s="219" t="s">
        <v>131</v>
      </c>
      <c r="E108" s="220" t="s">
        <v>150</v>
      </c>
      <c r="F108" s="221" t="s">
        <v>151</v>
      </c>
      <c r="G108" s="222" t="s">
        <v>134</v>
      </c>
      <c r="H108" s="223">
        <v>100</v>
      </c>
      <c r="I108" s="224"/>
      <c r="J108" s="225">
        <f>ROUND(I108*H108,2)</f>
        <v>0</v>
      </c>
      <c r="K108" s="221" t="s">
        <v>135</v>
      </c>
      <c r="L108" s="45"/>
      <c r="M108" s="226" t="s">
        <v>19</v>
      </c>
      <c r="N108" s="227" t="s">
        <v>47</v>
      </c>
      <c r="O108" s="8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0" t="s">
        <v>136</v>
      </c>
      <c r="AT108" s="230" t="s">
        <v>131</v>
      </c>
      <c r="AU108" s="230" t="s">
        <v>137</v>
      </c>
      <c r="AY108" s="18" t="s">
        <v>129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8" t="s">
        <v>137</v>
      </c>
      <c r="BK108" s="231">
        <f>ROUND(I108*H108,2)</f>
        <v>0</v>
      </c>
      <c r="BL108" s="18" t="s">
        <v>136</v>
      </c>
      <c r="BM108" s="230" t="s">
        <v>152</v>
      </c>
    </row>
    <row r="109" s="13" customFormat="1">
      <c r="A109" s="13"/>
      <c r="B109" s="232"/>
      <c r="C109" s="233"/>
      <c r="D109" s="234" t="s">
        <v>139</v>
      </c>
      <c r="E109" s="235" t="s">
        <v>19</v>
      </c>
      <c r="F109" s="236" t="s">
        <v>140</v>
      </c>
      <c r="G109" s="233"/>
      <c r="H109" s="237">
        <v>100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139</v>
      </c>
      <c r="AU109" s="243" t="s">
        <v>137</v>
      </c>
      <c r="AV109" s="13" t="s">
        <v>137</v>
      </c>
      <c r="AW109" s="13" t="s">
        <v>37</v>
      </c>
      <c r="AX109" s="13" t="s">
        <v>75</v>
      </c>
      <c r="AY109" s="243" t="s">
        <v>129</v>
      </c>
    </row>
    <row r="110" s="14" customFormat="1">
      <c r="A110" s="14"/>
      <c r="B110" s="244"/>
      <c r="C110" s="245"/>
      <c r="D110" s="234" t="s">
        <v>139</v>
      </c>
      <c r="E110" s="246" t="s">
        <v>19</v>
      </c>
      <c r="F110" s="247" t="s">
        <v>141</v>
      </c>
      <c r="G110" s="245"/>
      <c r="H110" s="248">
        <v>100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139</v>
      </c>
      <c r="AU110" s="254" t="s">
        <v>137</v>
      </c>
      <c r="AV110" s="14" t="s">
        <v>136</v>
      </c>
      <c r="AW110" s="14" t="s">
        <v>37</v>
      </c>
      <c r="AX110" s="14" t="s">
        <v>83</v>
      </c>
      <c r="AY110" s="254" t="s">
        <v>129</v>
      </c>
    </row>
    <row r="111" s="2" customFormat="1" ht="16.5" customHeight="1">
      <c r="A111" s="39"/>
      <c r="B111" s="40"/>
      <c r="C111" s="255" t="s">
        <v>136</v>
      </c>
      <c r="D111" s="255" t="s">
        <v>142</v>
      </c>
      <c r="E111" s="256" t="s">
        <v>153</v>
      </c>
      <c r="F111" s="257" t="s">
        <v>154</v>
      </c>
      <c r="G111" s="258" t="s">
        <v>155</v>
      </c>
      <c r="H111" s="259">
        <v>3.5</v>
      </c>
      <c r="I111" s="260"/>
      <c r="J111" s="261">
        <f>ROUND(I111*H111,2)</f>
        <v>0</v>
      </c>
      <c r="K111" s="257" t="s">
        <v>135</v>
      </c>
      <c r="L111" s="262"/>
      <c r="M111" s="263" t="s">
        <v>19</v>
      </c>
      <c r="N111" s="264" t="s">
        <v>47</v>
      </c>
      <c r="O111" s="85"/>
      <c r="P111" s="228">
        <f>O111*H111</f>
        <v>0</v>
      </c>
      <c r="Q111" s="228">
        <v>0.001</v>
      </c>
      <c r="R111" s="228">
        <f>Q111*H111</f>
        <v>0.0035000000000000001</v>
      </c>
      <c r="S111" s="228">
        <v>0</v>
      </c>
      <c r="T111" s="229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30" t="s">
        <v>146</v>
      </c>
      <c r="AT111" s="230" t="s">
        <v>142</v>
      </c>
      <c r="AU111" s="230" t="s">
        <v>137</v>
      </c>
      <c r="AY111" s="18" t="s">
        <v>129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18" t="s">
        <v>137</v>
      </c>
      <c r="BK111" s="231">
        <f>ROUND(I111*H111,2)</f>
        <v>0</v>
      </c>
      <c r="BL111" s="18" t="s">
        <v>136</v>
      </c>
      <c r="BM111" s="230" t="s">
        <v>156</v>
      </c>
    </row>
    <row r="112" s="13" customFormat="1">
      <c r="A112" s="13"/>
      <c r="B112" s="232"/>
      <c r="C112" s="233"/>
      <c r="D112" s="234" t="s">
        <v>139</v>
      </c>
      <c r="E112" s="235" t="s">
        <v>19</v>
      </c>
      <c r="F112" s="236" t="s">
        <v>157</v>
      </c>
      <c r="G112" s="233"/>
      <c r="H112" s="237">
        <v>3.5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139</v>
      </c>
      <c r="AU112" s="243" t="s">
        <v>137</v>
      </c>
      <c r="AV112" s="13" t="s">
        <v>137</v>
      </c>
      <c r="AW112" s="13" t="s">
        <v>37</v>
      </c>
      <c r="AX112" s="13" t="s">
        <v>75</v>
      </c>
      <c r="AY112" s="243" t="s">
        <v>129</v>
      </c>
    </row>
    <row r="113" s="14" customFormat="1">
      <c r="A113" s="14"/>
      <c r="B113" s="244"/>
      <c r="C113" s="245"/>
      <c r="D113" s="234" t="s">
        <v>139</v>
      </c>
      <c r="E113" s="246" t="s">
        <v>19</v>
      </c>
      <c r="F113" s="247" t="s">
        <v>141</v>
      </c>
      <c r="G113" s="245"/>
      <c r="H113" s="248">
        <v>3.5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139</v>
      </c>
      <c r="AU113" s="254" t="s">
        <v>137</v>
      </c>
      <c r="AV113" s="14" t="s">
        <v>136</v>
      </c>
      <c r="AW113" s="14" t="s">
        <v>37</v>
      </c>
      <c r="AX113" s="14" t="s">
        <v>83</v>
      </c>
      <c r="AY113" s="254" t="s">
        <v>129</v>
      </c>
    </row>
    <row r="114" s="12" customFormat="1" ht="22.8" customHeight="1">
      <c r="A114" s="12"/>
      <c r="B114" s="203"/>
      <c r="C114" s="204"/>
      <c r="D114" s="205" t="s">
        <v>74</v>
      </c>
      <c r="E114" s="217" t="s">
        <v>158</v>
      </c>
      <c r="F114" s="217" t="s">
        <v>159</v>
      </c>
      <c r="G114" s="204"/>
      <c r="H114" s="204"/>
      <c r="I114" s="207"/>
      <c r="J114" s="218">
        <f>BK114</f>
        <v>0</v>
      </c>
      <c r="K114" s="204"/>
      <c r="L114" s="209"/>
      <c r="M114" s="210"/>
      <c r="N114" s="211"/>
      <c r="O114" s="211"/>
      <c r="P114" s="212">
        <f>SUM(P115:P228)</f>
        <v>0</v>
      </c>
      <c r="Q114" s="211"/>
      <c r="R114" s="212">
        <f>SUM(R115:R228)</f>
        <v>1.0420084399999998</v>
      </c>
      <c r="S114" s="211"/>
      <c r="T114" s="213">
        <f>SUM(T115:T228)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4" t="s">
        <v>83</v>
      </c>
      <c r="AT114" s="215" t="s">
        <v>74</v>
      </c>
      <c r="AU114" s="215" t="s">
        <v>83</v>
      </c>
      <c r="AY114" s="214" t="s">
        <v>129</v>
      </c>
      <c r="BK114" s="216">
        <f>SUM(BK115:BK228)</f>
        <v>0</v>
      </c>
    </row>
    <row r="115" s="2" customFormat="1" ht="16.5" customHeight="1">
      <c r="A115" s="39"/>
      <c r="B115" s="40"/>
      <c r="C115" s="219" t="s">
        <v>160</v>
      </c>
      <c r="D115" s="219" t="s">
        <v>131</v>
      </c>
      <c r="E115" s="220" t="s">
        <v>161</v>
      </c>
      <c r="F115" s="221" t="s">
        <v>162</v>
      </c>
      <c r="G115" s="222" t="s">
        <v>134</v>
      </c>
      <c r="H115" s="223">
        <v>0.501</v>
      </c>
      <c r="I115" s="224"/>
      <c r="J115" s="225">
        <f>ROUND(I115*H115,2)</f>
        <v>0</v>
      </c>
      <c r="K115" s="221" t="s">
        <v>135</v>
      </c>
      <c r="L115" s="45"/>
      <c r="M115" s="226" t="s">
        <v>19</v>
      </c>
      <c r="N115" s="227" t="s">
        <v>47</v>
      </c>
      <c r="O115" s="85"/>
      <c r="P115" s="228">
        <f>O115*H115</f>
        <v>0</v>
      </c>
      <c r="Q115" s="228">
        <v>0.033579999999999999</v>
      </c>
      <c r="R115" s="228">
        <f>Q115*H115</f>
        <v>0.016823579999999998</v>
      </c>
      <c r="S115" s="228">
        <v>0</v>
      </c>
      <c r="T115" s="229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30" t="s">
        <v>136</v>
      </c>
      <c r="AT115" s="230" t="s">
        <v>131</v>
      </c>
      <c r="AU115" s="230" t="s">
        <v>137</v>
      </c>
      <c r="AY115" s="18" t="s">
        <v>129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18" t="s">
        <v>137</v>
      </c>
      <c r="BK115" s="231">
        <f>ROUND(I115*H115,2)</f>
        <v>0</v>
      </c>
      <c r="BL115" s="18" t="s">
        <v>136</v>
      </c>
      <c r="BM115" s="230" t="s">
        <v>163</v>
      </c>
    </row>
    <row r="116" s="15" customFormat="1">
      <c r="A116" s="15"/>
      <c r="B116" s="265"/>
      <c r="C116" s="266"/>
      <c r="D116" s="234" t="s">
        <v>139</v>
      </c>
      <c r="E116" s="267" t="s">
        <v>19</v>
      </c>
      <c r="F116" s="268" t="s">
        <v>164</v>
      </c>
      <c r="G116" s="266"/>
      <c r="H116" s="267" t="s">
        <v>19</v>
      </c>
      <c r="I116" s="269"/>
      <c r="J116" s="266"/>
      <c r="K116" s="266"/>
      <c r="L116" s="270"/>
      <c r="M116" s="271"/>
      <c r="N116" s="272"/>
      <c r="O116" s="272"/>
      <c r="P116" s="272"/>
      <c r="Q116" s="272"/>
      <c r="R116" s="272"/>
      <c r="S116" s="272"/>
      <c r="T116" s="273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74" t="s">
        <v>139</v>
      </c>
      <c r="AU116" s="274" t="s">
        <v>137</v>
      </c>
      <c r="AV116" s="15" t="s">
        <v>83</v>
      </c>
      <c r="AW116" s="15" t="s">
        <v>37</v>
      </c>
      <c r="AX116" s="15" t="s">
        <v>75</v>
      </c>
      <c r="AY116" s="274" t="s">
        <v>129</v>
      </c>
    </row>
    <row r="117" s="15" customFormat="1">
      <c r="A117" s="15"/>
      <c r="B117" s="265"/>
      <c r="C117" s="266"/>
      <c r="D117" s="234" t="s">
        <v>139</v>
      </c>
      <c r="E117" s="267" t="s">
        <v>19</v>
      </c>
      <c r="F117" s="268" t="s">
        <v>165</v>
      </c>
      <c r="G117" s="266"/>
      <c r="H117" s="267" t="s">
        <v>19</v>
      </c>
      <c r="I117" s="269"/>
      <c r="J117" s="266"/>
      <c r="K117" s="266"/>
      <c r="L117" s="270"/>
      <c r="M117" s="271"/>
      <c r="N117" s="272"/>
      <c r="O117" s="272"/>
      <c r="P117" s="272"/>
      <c r="Q117" s="272"/>
      <c r="R117" s="272"/>
      <c r="S117" s="272"/>
      <c r="T117" s="273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74" t="s">
        <v>139</v>
      </c>
      <c r="AU117" s="274" t="s">
        <v>137</v>
      </c>
      <c r="AV117" s="15" t="s">
        <v>83</v>
      </c>
      <c r="AW117" s="15" t="s">
        <v>37</v>
      </c>
      <c r="AX117" s="15" t="s">
        <v>75</v>
      </c>
      <c r="AY117" s="274" t="s">
        <v>129</v>
      </c>
    </row>
    <row r="118" s="13" customFormat="1">
      <c r="A118" s="13"/>
      <c r="B118" s="232"/>
      <c r="C118" s="233"/>
      <c r="D118" s="234" t="s">
        <v>139</v>
      </c>
      <c r="E118" s="235" t="s">
        <v>19</v>
      </c>
      <c r="F118" s="236" t="s">
        <v>166</v>
      </c>
      <c r="G118" s="233"/>
      <c r="H118" s="237">
        <v>0.501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139</v>
      </c>
      <c r="AU118" s="243" t="s">
        <v>137</v>
      </c>
      <c r="AV118" s="13" t="s">
        <v>137</v>
      </c>
      <c r="AW118" s="13" t="s">
        <v>37</v>
      </c>
      <c r="AX118" s="13" t="s">
        <v>75</v>
      </c>
      <c r="AY118" s="243" t="s">
        <v>129</v>
      </c>
    </row>
    <row r="119" s="14" customFormat="1">
      <c r="A119" s="14"/>
      <c r="B119" s="244"/>
      <c r="C119" s="245"/>
      <c r="D119" s="234" t="s">
        <v>139</v>
      </c>
      <c r="E119" s="246" t="s">
        <v>19</v>
      </c>
      <c r="F119" s="247" t="s">
        <v>141</v>
      </c>
      <c r="G119" s="245"/>
      <c r="H119" s="248">
        <v>0.501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139</v>
      </c>
      <c r="AU119" s="254" t="s">
        <v>137</v>
      </c>
      <c r="AV119" s="14" t="s">
        <v>136</v>
      </c>
      <c r="AW119" s="14" t="s">
        <v>37</v>
      </c>
      <c r="AX119" s="14" t="s">
        <v>83</v>
      </c>
      <c r="AY119" s="254" t="s">
        <v>129</v>
      </c>
    </row>
    <row r="120" s="2" customFormat="1" ht="16.5" customHeight="1">
      <c r="A120" s="39"/>
      <c r="B120" s="40"/>
      <c r="C120" s="219" t="s">
        <v>158</v>
      </c>
      <c r="D120" s="219" t="s">
        <v>131</v>
      </c>
      <c r="E120" s="220" t="s">
        <v>167</v>
      </c>
      <c r="F120" s="221" t="s">
        <v>168</v>
      </c>
      <c r="G120" s="222" t="s">
        <v>134</v>
      </c>
      <c r="H120" s="223">
        <v>41.238</v>
      </c>
      <c r="I120" s="224"/>
      <c r="J120" s="225">
        <f>ROUND(I120*H120,2)</f>
        <v>0</v>
      </c>
      <c r="K120" s="221" t="s">
        <v>135</v>
      </c>
      <c r="L120" s="45"/>
      <c r="M120" s="226" t="s">
        <v>19</v>
      </c>
      <c r="N120" s="227" t="s">
        <v>47</v>
      </c>
      <c r="O120" s="85"/>
      <c r="P120" s="228">
        <f>O120*H120</f>
        <v>0</v>
      </c>
      <c r="Q120" s="228">
        <v>0.00025999999999999998</v>
      </c>
      <c r="R120" s="228">
        <f>Q120*H120</f>
        <v>0.01072188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136</v>
      </c>
      <c r="AT120" s="230" t="s">
        <v>131</v>
      </c>
      <c r="AU120" s="230" t="s">
        <v>137</v>
      </c>
      <c r="AY120" s="18" t="s">
        <v>129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137</v>
      </c>
      <c r="BK120" s="231">
        <f>ROUND(I120*H120,2)</f>
        <v>0</v>
      </c>
      <c r="BL120" s="18" t="s">
        <v>136</v>
      </c>
      <c r="BM120" s="230" t="s">
        <v>169</v>
      </c>
    </row>
    <row r="121" s="15" customFormat="1">
      <c r="A121" s="15"/>
      <c r="B121" s="265"/>
      <c r="C121" s="266"/>
      <c r="D121" s="234" t="s">
        <v>139</v>
      </c>
      <c r="E121" s="267" t="s">
        <v>19</v>
      </c>
      <c r="F121" s="268" t="s">
        <v>164</v>
      </c>
      <c r="G121" s="266"/>
      <c r="H121" s="267" t="s">
        <v>19</v>
      </c>
      <c r="I121" s="269"/>
      <c r="J121" s="266"/>
      <c r="K121" s="266"/>
      <c r="L121" s="270"/>
      <c r="M121" s="271"/>
      <c r="N121" s="272"/>
      <c r="O121" s="272"/>
      <c r="P121" s="272"/>
      <c r="Q121" s="272"/>
      <c r="R121" s="272"/>
      <c r="S121" s="272"/>
      <c r="T121" s="273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74" t="s">
        <v>139</v>
      </c>
      <c r="AU121" s="274" t="s">
        <v>137</v>
      </c>
      <c r="AV121" s="15" t="s">
        <v>83</v>
      </c>
      <c r="AW121" s="15" t="s">
        <v>37</v>
      </c>
      <c r="AX121" s="15" t="s">
        <v>75</v>
      </c>
      <c r="AY121" s="274" t="s">
        <v>129</v>
      </c>
    </row>
    <row r="122" s="15" customFormat="1">
      <c r="A122" s="15"/>
      <c r="B122" s="265"/>
      <c r="C122" s="266"/>
      <c r="D122" s="234" t="s">
        <v>139</v>
      </c>
      <c r="E122" s="267" t="s">
        <v>19</v>
      </c>
      <c r="F122" s="268" t="s">
        <v>165</v>
      </c>
      <c r="G122" s="266"/>
      <c r="H122" s="267" t="s">
        <v>19</v>
      </c>
      <c r="I122" s="269"/>
      <c r="J122" s="266"/>
      <c r="K122" s="266"/>
      <c r="L122" s="270"/>
      <c r="M122" s="271"/>
      <c r="N122" s="272"/>
      <c r="O122" s="272"/>
      <c r="P122" s="272"/>
      <c r="Q122" s="272"/>
      <c r="R122" s="272"/>
      <c r="S122" s="272"/>
      <c r="T122" s="273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74" t="s">
        <v>139</v>
      </c>
      <c r="AU122" s="274" t="s">
        <v>137</v>
      </c>
      <c r="AV122" s="15" t="s">
        <v>83</v>
      </c>
      <c r="AW122" s="15" t="s">
        <v>37</v>
      </c>
      <c r="AX122" s="15" t="s">
        <v>75</v>
      </c>
      <c r="AY122" s="274" t="s">
        <v>129</v>
      </c>
    </row>
    <row r="123" s="13" customFormat="1">
      <c r="A123" s="13"/>
      <c r="B123" s="232"/>
      <c r="C123" s="233"/>
      <c r="D123" s="234" t="s">
        <v>139</v>
      </c>
      <c r="E123" s="235" t="s">
        <v>19</v>
      </c>
      <c r="F123" s="236" t="s">
        <v>170</v>
      </c>
      <c r="G123" s="233"/>
      <c r="H123" s="237">
        <v>42.664999999999999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139</v>
      </c>
      <c r="AU123" s="243" t="s">
        <v>137</v>
      </c>
      <c r="AV123" s="13" t="s">
        <v>137</v>
      </c>
      <c r="AW123" s="13" t="s">
        <v>37</v>
      </c>
      <c r="AX123" s="13" t="s">
        <v>75</v>
      </c>
      <c r="AY123" s="243" t="s">
        <v>129</v>
      </c>
    </row>
    <row r="124" s="13" customFormat="1">
      <c r="A124" s="13"/>
      <c r="B124" s="232"/>
      <c r="C124" s="233"/>
      <c r="D124" s="234" t="s">
        <v>139</v>
      </c>
      <c r="E124" s="235" t="s">
        <v>19</v>
      </c>
      <c r="F124" s="236" t="s">
        <v>171</v>
      </c>
      <c r="G124" s="233"/>
      <c r="H124" s="237">
        <v>0.34699999999999998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139</v>
      </c>
      <c r="AU124" s="243" t="s">
        <v>137</v>
      </c>
      <c r="AV124" s="13" t="s">
        <v>137</v>
      </c>
      <c r="AW124" s="13" t="s">
        <v>37</v>
      </c>
      <c r="AX124" s="13" t="s">
        <v>75</v>
      </c>
      <c r="AY124" s="243" t="s">
        <v>129</v>
      </c>
    </row>
    <row r="125" s="13" customFormat="1">
      <c r="A125" s="13"/>
      <c r="B125" s="232"/>
      <c r="C125" s="233"/>
      <c r="D125" s="234" t="s">
        <v>139</v>
      </c>
      <c r="E125" s="235" t="s">
        <v>19</v>
      </c>
      <c r="F125" s="236" t="s">
        <v>172</v>
      </c>
      <c r="G125" s="233"/>
      <c r="H125" s="237">
        <v>-1.774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139</v>
      </c>
      <c r="AU125" s="243" t="s">
        <v>137</v>
      </c>
      <c r="AV125" s="13" t="s">
        <v>137</v>
      </c>
      <c r="AW125" s="13" t="s">
        <v>37</v>
      </c>
      <c r="AX125" s="13" t="s">
        <v>75</v>
      </c>
      <c r="AY125" s="243" t="s">
        <v>129</v>
      </c>
    </row>
    <row r="126" s="14" customFormat="1">
      <c r="A126" s="14"/>
      <c r="B126" s="244"/>
      <c r="C126" s="245"/>
      <c r="D126" s="234" t="s">
        <v>139</v>
      </c>
      <c r="E126" s="246" t="s">
        <v>19</v>
      </c>
      <c r="F126" s="247" t="s">
        <v>141</v>
      </c>
      <c r="G126" s="245"/>
      <c r="H126" s="248">
        <v>41.238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139</v>
      </c>
      <c r="AU126" s="254" t="s">
        <v>137</v>
      </c>
      <c r="AV126" s="14" t="s">
        <v>136</v>
      </c>
      <c r="AW126" s="14" t="s">
        <v>37</v>
      </c>
      <c r="AX126" s="14" t="s">
        <v>83</v>
      </c>
      <c r="AY126" s="254" t="s">
        <v>129</v>
      </c>
    </row>
    <row r="127" s="2" customFormat="1" ht="21.75" customHeight="1">
      <c r="A127" s="39"/>
      <c r="B127" s="40"/>
      <c r="C127" s="219" t="s">
        <v>173</v>
      </c>
      <c r="D127" s="219" t="s">
        <v>131</v>
      </c>
      <c r="E127" s="220" t="s">
        <v>174</v>
      </c>
      <c r="F127" s="221" t="s">
        <v>175</v>
      </c>
      <c r="G127" s="222" t="s">
        <v>134</v>
      </c>
      <c r="H127" s="223">
        <v>41.695999999999998</v>
      </c>
      <c r="I127" s="224"/>
      <c r="J127" s="225">
        <f>ROUND(I127*H127,2)</f>
        <v>0</v>
      </c>
      <c r="K127" s="221" t="s">
        <v>135</v>
      </c>
      <c r="L127" s="45"/>
      <c r="M127" s="226" t="s">
        <v>19</v>
      </c>
      <c r="N127" s="227" t="s">
        <v>47</v>
      </c>
      <c r="O127" s="85"/>
      <c r="P127" s="228">
        <f>O127*H127</f>
        <v>0</v>
      </c>
      <c r="Q127" s="228">
        <v>0.0092700000000000005</v>
      </c>
      <c r="R127" s="228">
        <f>Q127*H127</f>
        <v>0.38652192000000002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136</v>
      </c>
      <c r="AT127" s="230" t="s">
        <v>131</v>
      </c>
      <c r="AU127" s="230" t="s">
        <v>137</v>
      </c>
      <c r="AY127" s="18" t="s">
        <v>129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137</v>
      </c>
      <c r="BK127" s="231">
        <f>ROUND(I127*H127,2)</f>
        <v>0</v>
      </c>
      <c r="BL127" s="18" t="s">
        <v>136</v>
      </c>
      <c r="BM127" s="230" t="s">
        <v>176</v>
      </c>
    </row>
    <row r="128" s="15" customFormat="1">
      <c r="A128" s="15"/>
      <c r="B128" s="265"/>
      <c r="C128" s="266"/>
      <c r="D128" s="234" t="s">
        <v>139</v>
      </c>
      <c r="E128" s="267" t="s">
        <v>19</v>
      </c>
      <c r="F128" s="268" t="s">
        <v>164</v>
      </c>
      <c r="G128" s="266"/>
      <c r="H128" s="267" t="s">
        <v>19</v>
      </c>
      <c r="I128" s="269"/>
      <c r="J128" s="266"/>
      <c r="K128" s="266"/>
      <c r="L128" s="270"/>
      <c r="M128" s="271"/>
      <c r="N128" s="272"/>
      <c r="O128" s="272"/>
      <c r="P128" s="272"/>
      <c r="Q128" s="272"/>
      <c r="R128" s="272"/>
      <c r="S128" s="272"/>
      <c r="T128" s="27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4" t="s">
        <v>139</v>
      </c>
      <c r="AU128" s="274" t="s">
        <v>137</v>
      </c>
      <c r="AV128" s="15" t="s">
        <v>83</v>
      </c>
      <c r="AW128" s="15" t="s">
        <v>37</v>
      </c>
      <c r="AX128" s="15" t="s">
        <v>75</v>
      </c>
      <c r="AY128" s="274" t="s">
        <v>129</v>
      </c>
    </row>
    <row r="129" s="15" customFormat="1">
      <c r="A129" s="15"/>
      <c r="B129" s="265"/>
      <c r="C129" s="266"/>
      <c r="D129" s="234" t="s">
        <v>139</v>
      </c>
      <c r="E129" s="267" t="s">
        <v>19</v>
      </c>
      <c r="F129" s="268" t="s">
        <v>165</v>
      </c>
      <c r="G129" s="266"/>
      <c r="H129" s="267" t="s">
        <v>19</v>
      </c>
      <c r="I129" s="269"/>
      <c r="J129" s="266"/>
      <c r="K129" s="266"/>
      <c r="L129" s="270"/>
      <c r="M129" s="271"/>
      <c r="N129" s="272"/>
      <c r="O129" s="272"/>
      <c r="P129" s="272"/>
      <c r="Q129" s="272"/>
      <c r="R129" s="272"/>
      <c r="S129" s="272"/>
      <c r="T129" s="27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4" t="s">
        <v>139</v>
      </c>
      <c r="AU129" s="274" t="s">
        <v>137</v>
      </c>
      <c r="AV129" s="15" t="s">
        <v>83</v>
      </c>
      <c r="AW129" s="15" t="s">
        <v>37</v>
      </c>
      <c r="AX129" s="15" t="s">
        <v>75</v>
      </c>
      <c r="AY129" s="274" t="s">
        <v>129</v>
      </c>
    </row>
    <row r="130" s="13" customFormat="1">
      <c r="A130" s="13"/>
      <c r="B130" s="232"/>
      <c r="C130" s="233"/>
      <c r="D130" s="234" t="s">
        <v>139</v>
      </c>
      <c r="E130" s="235" t="s">
        <v>19</v>
      </c>
      <c r="F130" s="236" t="s">
        <v>177</v>
      </c>
      <c r="G130" s="233"/>
      <c r="H130" s="237">
        <v>33.465000000000003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139</v>
      </c>
      <c r="AU130" s="243" t="s">
        <v>137</v>
      </c>
      <c r="AV130" s="13" t="s">
        <v>137</v>
      </c>
      <c r="AW130" s="13" t="s">
        <v>37</v>
      </c>
      <c r="AX130" s="13" t="s">
        <v>75</v>
      </c>
      <c r="AY130" s="243" t="s">
        <v>129</v>
      </c>
    </row>
    <row r="131" s="13" customFormat="1">
      <c r="A131" s="13"/>
      <c r="B131" s="232"/>
      <c r="C131" s="233"/>
      <c r="D131" s="234" t="s">
        <v>139</v>
      </c>
      <c r="E131" s="235" t="s">
        <v>19</v>
      </c>
      <c r="F131" s="236" t="s">
        <v>178</v>
      </c>
      <c r="G131" s="233"/>
      <c r="H131" s="237">
        <v>10.005000000000001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139</v>
      </c>
      <c r="AU131" s="243" t="s">
        <v>137</v>
      </c>
      <c r="AV131" s="13" t="s">
        <v>137</v>
      </c>
      <c r="AW131" s="13" t="s">
        <v>37</v>
      </c>
      <c r="AX131" s="13" t="s">
        <v>75</v>
      </c>
      <c r="AY131" s="243" t="s">
        <v>129</v>
      </c>
    </row>
    <row r="132" s="13" customFormat="1">
      <c r="A132" s="13"/>
      <c r="B132" s="232"/>
      <c r="C132" s="233"/>
      <c r="D132" s="234" t="s">
        <v>139</v>
      </c>
      <c r="E132" s="235" t="s">
        <v>19</v>
      </c>
      <c r="F132" s="236" t="s">
        <v>172</v>
      </c>
      <c r="G132" s="233"/>
      <c r="H132" s="237">
        <v>-1.774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139</v>
      </c>
      <c r="AU132" s="243" t="s">
        <v>137</v>
      </c>
      <c r="AV132" s="13" t="s">
        <v>137</v>
      </c>
      <c r="AW132" s="13" t="s">
        <v>37</v>
      </c>
      <c r="AX132" s="13" t="s">
        <v>75</v>
      </c>
      <c r="AY132" s="243" t="s">
        <v>129</v>
      </c>
    </row>
    <row r="133" s="14" customFormat="1">
      <c r="A133" s="14"/>
      <c r="B133" s="244"/>
      <c r="C133" s="245"/>
      <c r="D133" s="234" t="s">
        <v>139</v>
      </c>
      <c r="E133" s="246" t="s">
        <v>19</v>
      </c>
      <c r="F133" s="247" t="s">
        <v>141</v>
      </c>
      <c r="G133" s="245"/>
      <c r="H133" s="248">
        <v>41.696000000000005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139</v>
      </c>
      <c r="AU133" s="254" t="s">
        <v>137</v>
      </c>
      <c r="AV133" s="14" t="s">
        <v>136</v>
      </c>
      <c r="AW133" s="14" t="s">
        <v>37</v>
      </c>
      <c r="AX133" s="14" t="s">
        <v>83</v>
      </c>
      <c r="AY133" s="254" t="s">
        <v>129</v>
      </c>
    </row>
    <row r="134" s="2" customFormat="1" ht="16.5" customHeight="1">
      <c r="A134" s="39"/>
      <c r="B134" s="40"/>
      <c r="C134" s="255" t="s">
        <v>146</v>
      </c>
      <c r="D134" s="255" t="s">
        <v>142</v>
      </c>
      <c r="E134" s="256" t="s">
        <v>179</v>
      </c>
      <c r="F134" s="257" t="s">
        <v>180</v>
      </c>
      <c r="G134" s="258" t="s">
        <v>134</v>
      </c>
      <c r="H134" s="259">
        <v>42.530000000000001</v>
      </c>
      <c r="I134" s="260"/>
      <c r="J134" s="261">
        <f>ROUND(I134*H134,2)</f>
        <v>0</v>
      </c>
      <c r="K134" s="257" t="s">
        <v>181</v>
      </c>
      <c r="L134" s="262"/>
      <c r="M134" s="263" t="s">
        <v>19</v>
      </c>
      <c r="N134" s="264" t="s">
        <v>47</v>
      </c>
      <c r="O134" s="85"/>
      <c r="P134" s="228">
        <f>O134*H134</f>
        <v>0</v>
      </c>
      <c r="Q134" s="228">
        <v>0.0060000000000000001</v>
      </c>
      <c r="R134" s="228">
        <f>Q134*H134</f>
        <v>0.25518000000000002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146</v>
      </c>
      <c r="AT134" s="230" t="s">
        <v>142</v>
      </c>
      <c r="AU134" s="230" t="s">
        <v>137</v>
      </c>
      <c r="AY134" s="18" t="s">
        <v>129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137</v>
      </c>
      <c r="BK134" s="231">
        <f>ROUND(I134*H134,2)</f>
        <v>0</v>
      </c>
      <c r="BL134" s="18" t="s">
        <v>136</v>
      </c>
      <c r="BM134" s="230" t="s">
        <v>182</v>
      </c>
    </row>
    <row r="135" s="15" customFormat="1">
      <c r="A135" s="15"/>
      <c r="B135" s="265"/>
      <c r="C135" s="266"/>
      <c r="D135" s="234" t="s">
        <v>139</v>
      </c>
      <c r="E135" s="267" t="s">
        <v>19</v>
      </c>
      <c r="F135" s="268" t="s">
        <v>164</v>
      </c>
      <c r="G135" s="266"/>
      <c r="H135" s="267" t="s">
        <v>19</v>
      </c>
      <c r="I135" s="269"/>
      <c r="J135" s="266"/>
      <c r="K135" s="266"/>
      <c r="L135" s="270"/>
      <c r="M135" s="271"/>
      <c r="N135" s="272"/>
      <c r="O135" s="272"/>
      <c r="P135" s="272"/>
      <c r="Q135" s="272"/>
      <c r="R135" s="272"/>
      <c r="S135" s="272"/>
      <c r="T135" s="27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4" t="s">
        <v>139</v>
      </c>
      <c r="AU135" s="274" t="s">
        <v>137</v>
      </c>
      <c r="AV135" s="15" t="s">
        <v>83</v>
      </c>
      <c r="AW135" s="15" t="s">
        <v>37</v>
      </c>
      <c r="AX135" s="15" t="s">
        <v>75</v>
      </c>
      <c r="AY135" s="274" t="s">
        <v>129</v>
      </c>
    </row>
    <row r="136" s="15" customFormat="1">
      <c r="A136" s="15"/>
      <c r="B136" s="265"/>
      <c r="C136" s="266"/>
      <c r="D136" s="234" t="s">
        <v>139</v>
      </c>
      <c r="E136" s="267" t="s">
        <v>19</v>
      </c>
      <c r="F136" s="268" t="s">
        <v>165</v>
      </c>
      <c r="G136" s="266"/>
      <c r="H136" s="267" t="s">
        <v>19</v>
      </c>
      <c r="I136" s="269"/>
      <c r="J136" s="266"/>
      <c r="K136" s="266"/>
      <c r="L136" s="270"/>
      <c r="M136" s="271"/>
      <c r="N136" s="272"/>
      <c r="O136" s="272"/>
      <c r="P136" s="272"/>
      <c r="Q136" s="272"/>
      <c r="R136" s="272"/>
      <c r="S136" s="272"/>
      <c r="T136" s="27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4" t="s">
        <v>139</v>
      </c>
      <c r="AU136" s="274" t="s">
        <v>137</v>
      </c>
      <c r="AV136" s="15" t="s">
        <v>83</v>
      </c>
      <c r="AW136" s="15" t="s">
        <v>37</v>
      </c>
      <c r="AX136" s="15" t="s">
        <v>75</v>
      </c>
      <c r="AY136" s="274" t="s">
        <v>129</v>
      </c>
    </row>
    <row r="137" s="13" customFormat="1">
      <c r="A137" s="13"/>
      <c r="B137" s="232"/>
      <c r="C137" s="233"/>
      <c r="D137" s="234" t="s">
        <v>139</v>
      </c>
      <c r="E137" s="235" t="s">
        <v>19</v>
      </c>
      <c r="F137" s="236" t="s">
        <v>177</v>
      </c>
      <c r="G137" s="233"/>
      <c r="H137" s="237">
        <v>33.465000000000003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139</v>
      </c>
      <c r="AU137" s="243" t="s">
        <v>137</v>
      </c>
      <c r="AV137" s="13" t="s">
        <v>137</v>
      </c>
      <c r="AW137" s="13" t="s">
        <v>37</v>
      </c>
      <c r="AX137" s="13" t="s">
        <v>75</v>
      </c>
      <c r="AY137" s="243" t="s">
        <v>129</v>
      </c>
    </row>
    <row r="138" s="13" customFormat="1">
      <c r="A138" s="13"/>
      <c r="B138" s="232"/>
      <c r="C138" s="233"/>
      <c r="D138" s="234" t="s">
        <v>139</v>
      </c>
      <c r="E138" s="235" t="s">
        <v>19</v>
      </c>
      <c r="F138" s="236" t="s">
        <v>178</v>
      </c>
      <c r="G138" s="233"/>
      <c r="H138" s="237">
        <v>10.005000000000001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139</v>
      </c>
      <c r="AU138" s="243" t="s">
        <v>137</v>
      </c>
      <c r="AV138" s="13" t="s">
        <v>137</v>
      </c>
      <c r="AW138" s="13" t="s">
        <v>37</v>
      </c>
      <c r="AX138" s="13" t="s">
        <v>75</v>
      </c>
      <c r="AY138" s="243" t="s">
        <v>129</v>
      </c>
    </row>
    <row r="139" s="13" customFormat="1">
      <c r="A139" s="13"/>
      <c r="B139" s="232"/>
      <c r="C139" s="233"/>
      <c r="D139" s="234" t="s">
        <v>139</v>
      </c>
      <c r="E139" s="235" t="s">
        <v>19</v>
      </c>
      <c r="F139" s="236" t="s">
        <v>172</v>
      </c>
      <c r="G139" s="233"/>
      <c r="H139" s="237">
        <v>-1.774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139</v>
      </c>
      <c r="AU139" s="243" t="s">
        <v>137</v>
      </c>
      <c r="AV139" s="13" t="s">
        <v>137</v>
      </c>
      <c r="AW139" s="13" t="s">
        <v>37</v>
      </c>
      <c r="AX139" s="13" t="s">
        <v>75</v>
      </c>
      <c r="AY139" s="243" t="s">
        <v>129</v>
      </c>
    </row>
    <row r="140" s="14" customFormat="1">
      <c r="A140" s="14"/>
      <c r="B140" s="244"/>
      <c r="C140" s="245"/>
      <c r="D140" s="234" t="s">
        <v>139</v>
      </c>
      <c r="E140" s="246" t="s">
        <v>19</v>
      </c>
      <c r="F140" s="247" t="s">
        <v>141</v>
      </c>
      <c r="G140" s="245"/>
      <c r="H140" s="248">
        <v>41.696000000000005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139</v>
      </c>
      <c r="AU140" s="254" t="s">
        <v>137</v>
      </c>
      <c r="AV140" s="14" t="s">
        <v>136</v>
      </c>
      <c r="AW140" s="14" t="s">
        <v>37</v>
      </c>
      <c r="AX140" s="14" t="s">
        <v>83</v>
      </c>
      <c r="AY140" s="254" t="s">
        <v>129</v>
      </c>
    </row>
    <row r="141" s="13" customFormat="1">
      <c r="A141" s="13"/>
      <c r="B141" s="232"/>
      <c r="C141" s="233"/>
      <c r="D141" s="234" t="s">
        <v>139</v>
      </c>
      <c r="E141" s="233"/>
      <c r="F141" s="236" t="s">
        <v>183</v>
      </c>
      <c r="G141" s="233"/>
      <c r="H141" s="237">
        <v>42.530000000000001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139</v>
      </c>
      <c r="AU141" s="243" t="s">
        <v>137</v>
      </c>
      <c r="AV141" s="13" t="s">
        <v>137</v>
      </c>
      <c r="AW141" s="13" t="s">
        <v>4</v>
      </c>
      <c r="AX141" s="13" t="s">
        <v>83</v>
      </c>
      <c r="AY141" s="243" t="s">
        <v>129</v>
      </c>
    </row>
    <row r="142" s="2" customFormat="1" ht="21.75" customHeight="1">
      <c r="A142" s="39"/>
      <c r="B142" s="40"/>
      <c r="C142" s="219" t="s">
        <v>184</v>
      </c>
      <c r="D142" s="219" t="s">
        <v>131</v>
      </c>
      <c r="E142" s="220" t="s">
        <v>185</v>
      </c>
      <c r="F142" s="221" t="s">
        <v>186</v>
      </c>
      <c r="G142" s="222" t="s">
        <v>187</v>
      </c>
      <c r="H142" s="223">
        <v>5.6500000000000004</v>
      </c>
      <c r="I142" s="224"/>
      <c r="J142" s="225">
        <f>ROUND(I142*H142,2)</f>
        <v>0</v>
      </c>
      <c r="K142" s="221" t="s">
        <v>135</v>
      </c>
      <c r="L142" s="45"/>
      <c r="M142" s="226" t="s">
        <v>19</v>
      </c>
      <c r="N142" s="227" t="s">
        <v>47</v>
      </c>
      <c r="O142" s="85"/>
      <c r="P142" s="228">
        <f>O142*H142</f>
        <v>0</v>
      </c>
      <c r="Q142" s="228">
        <v>0.0017600000000000001</v>
      </c>
      <c r="R142" s="228">
        <f>Q142*H142</f>
        <v>0.0099440000000000014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136</v>
      </c>
      <c r="AT142" s="230" t="s">
        <v>131</v>
      </c>
      <c r="AU142" s="230" t="s">
        <v>137</v>
      </c>
      <c r="AY142" s="18" t="s">
        <v>129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137</v>
      </c>
      <c r="BK142" s="231">
        <f>ROUND(I142*H142,2)</f>
        <v>0</v>
      </c>
      <c r="BL142" s="18" t="s">
        <v>136</v>
      </c>
      <c r="BM142" s="230" t="s">
        <v>188</v>
      </c>
    </row>
    <row r="143" s="15" customFormat="1">
      <c r="A143" s="15"/>
      <c r="B143" s="265"/>
      <c r="C143" s="266"/>
      <c r="D143" s="234" t="s">
        <v>139</v>
      </c>
      <c r="E143" s="267" t="s">
        <v>19</v>
      </c>
      <c r="F143" s="268" t="s">
        <v>164</v>
      </c>
      <c r="G143" s="266"/>
      <c r="H143" s="267" t="s">
        <v>19</v>
      </c>
      <c r="I143" s="269"/>
      <c r="J143" s="266"/>
      <c r="K143" s="266"/>
      <c r="L143" s="270"/>
      <c r="M143" s="271"/>
      <c r="N143" s="272"/>
      <c r="O143" s="272"/>
      <c r="P143" s="272"/>
      <c r="Q143" s="272"/>
      <c r="R143" s="272"/>
      <c r="S143" s="272"/>
      <c r="T143" s="27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4" t="s">
        <v>139</v>
      </c>
      <c r="AU143" s="274" t="s">
        <v>137</v>
      </c>
      <c r="AV143" s="15" t="s">
        <v>83</v>
      </c>
      <c r="AW143" s="15" t="s">
        <v>37</v>
      </c>
      <c r="AX143" s="15" t="s">
        <v>75</v>
      </c>
      <c r="AY143" s="274" t="s">
        <v>129</v>
      </c>
    </row>
    <row r="144" s="15" customFormat="1">
      <c r="A144" s="15"/>
      <c r="B144" s="265"/>
      <c r="C144" s="266"/>
      <c r="D144" s="234" t="s">
        <v>139</v>
      </c>
      <c r="E144" s="267" t="s">
        <v>19</v>
      </c>
      <c r="F144" s="268" t="s">
        <v>165</v>
      </c>
      <c r="G144" s="266"/>
      <c r="H144" s="267" t="s">
        <v>19</v>
      </c>
      <c r="I144" s="269"/>
      <c r="J144" s="266"/>
      <c r="K144" s="266"/>
      <c r="L144" s="270"/>
      <c r="M144" s="271"/>
      <c r="N144" s="272"/>
      <c r="O144" s="272"/>
      <c r="P144" s="272"/>
      <c r="Q144" s="272"/>
      <c r="R144" s="272"/>
      <c r="S144" s="272"/>
      <c r="T144" s="27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4" t="s">
        <v>139</v>
      </c>
      <c r="AU144" s="274" t="s">
        <v>137</v>
      </c>
      <c r="AV144" s="15" t="s">
        <v>83</v>
      </c>
      <c r="AW144" s="15" t="s">
        <v>37</v>
      </c>
      <c r="AX144" s="15" t="s">
        <v>75</v>
      </c>
      <c r="AY144" s="274" t="s">
        <v>129</v>
      </c>
    </row>
    <row r="145" s="13" customFormat="1">
      <c r="A145" s="13"/>
      <c r="B145" s="232"/>
      <c r="C145" s="233"/>
      <c r="D145" s="234" t="s">
        <v>139</v>
      </c>
      <c r="E145" s="235" t="s">
        <v>19</v>
      </c>
      <c r="F145" s="236" t="s">
        <v>189</v>
      </c>
      <c r="G145" s="233"/>
      <c r="H145" s="237">
        <v>2.3100000000000001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139</v>
      </c>
      <c r="AU145" s="243" t="s">
        <v>137</v>
      </c>
      <c r="AV145" s="13" t="s">
        <v>137</v>
      </c>
      <c r="AW145" s="13" t="s">
        <v>37</v>
      </c>
      <c r="AX145" s="13" t="s">
        <v>75</v>
      </c>
      <c r="AY145" s="243" t="s">
        <v>129</v>
      </c>
    </row>
    <row r="146" s="13" customFormat="1">
      <c r="A146" s="13"/>
      <c r="B146" s="232"/>
      <c r="C146" s="233"/>
      <c r="D146" s="234" t="s">
        <v>139</v>
      </c>
      <c r="E146" s="235" t="s">
        <v>19</v>
      </c>
      <c r="F146" s="236" t="s">
        <v>190</v>
      </c>
      <c r="G146" s="233"/>
      <c r="H146" s="237">
        <v>3.3399999999999999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139</v>
      </c>
      <c r="AU146" s="243" t="s">
        <v>137</v>
      </c>
      <c r="AV146" s="13" t="s">
        <v>137</v>
      </c>
      <c r="AW146" s="13" t="s">
        <v>37</v>
      </c>
      <c r="AX146" s="13" t="s">
        <v>75</v>
      </c>
      <c r="AY146" s="243" t="s">
        <v>129</v>
      </c>
    </row>
    <row r="147" s="14" customFormat="1">
      <c r="A147" s="14"/>
      <c r="B147" s="244"/>
      <c r="C147" s="245"/>
      <c r="D147" s="234" t="s">
        <v>139</v>
      </c>
      <c r="E147" s="246" t="s">
        <v>19</v>
      </c>
      <c r="F147" s="247" t="s">
        <v>141</v>
      </c>
      <c r="G147" s="245"/>
      <c r="H147" s="248">
        <v>5.6500000000000004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139</v>
      </c>
      <c r="AU147" s="254" t="s">
        <v>137</v>
      </c>
      <c r="AV147" s="14" t="s">
        <v>136</v>
      </c>
      <c r="AW147" s="14" t="s">
        <v>37</v>
      </c>
      <c r="AX147" s="14" t="s">
        <v>83</v>
      </c>
      <c r="AY147" s="254" t="s">
        <v>129</v>
      </c>
    </row>
    <row r="148" s="2" customFormat="1" ht="16.5" customHeight="1">
      <c r="A148" s="39"/>
      <c r="B148" s="40"/>
      <c r="C148" s="255" t="s">
        <v>191</v>
      </c>
      <c r="D148" s="255" t="s">
        <v>142</v>
      </c>
      <c r="E148" s="256" t="s">
        <v>192</v>
      </c>
      <c r="F148" s="257" t="s">
        <v>180</v>
      </c>
      <c r="G148" s="258" t="s">
        <v>134</v>
      </c>
      <c r="H148" s="259">
        <v>0.49199999999999999</v>
      </c>
      <c r="I148" s="260"/>
      <c r="J148" s="261">
        <f>ROUND(I148*H148,2)</f>
        <v>0</v>
      </c>
      <c r="K148" s="257" t="s">
        <v>181</v>
      </c>
      <c r="L148" s="262"/>
      <c r="M148" s="263" t="s">
        <v>19</v>
      </c>
      <c r="N148" s="264" t="s">
        <v>47</v>
      </c>
      <c r="O148" s="85"/>
      <c r="P148" s="228">
        <f>O148*H148</f>
        <v>0</v>
      </c>
      <c r="Q148" s="228">
        <v>0.0060000000000000001</v>
      </c>
      <c r="R148" s="228">
        <f>Q148*H148</f>
        <v>0.0029520000000000002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146</v>
      </c>
      <c r="AT148" s="230" t="s">
        <v>142</v>
      </c>
      <c r="AU148" s="230" t="s">
        <v>137</v>
      </c>
      <c r="AY148" s="18" t="s">
        <v>129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137</v>
      </c>
      <c r="BK148" s="231">
        <f>ROUND(I148*H148,2)</f>
        <v>0</v>
      </c>
      <c r="BL148" s="18" t="s">
        <v>136</v>
      </c>
      <c r="BM148" s="230" t="s">
        <v>193</v>
      </c>
    </row>
    <row r="149" s="15" customFormat="1">
      <c r="A149" s="15"/>
      <c r="B149" s="265"/>
      <c r="C149" s="266"/>
      <c r="D149" s="234" t="s">
        <v>139</v>
      </c>
      <c r="E149" s="267" t="s">
        <v>19</v>
      </c>
      <c r="F149" s="268" t="s">
        <v>164</v>
      </c>
      <c r="G149" s="266"/>
      <c r="H149" s="267" t="s">
        <v>19</v>
      </c>
      <c r="I149" s="269"/>
      <c r="J149" s="266"/>
      <c r="K149" s="266"/>
      <c r="L149" s="270"/>
      <c r="M149" s="271"/>
      <c r="N149" s="272"/>
      <c r="O149" s="272"/>
      <c r="P149" s="272"/>
      <c r="Q149" s="272"/>
      <c r="R149" s="272"/>
      <c r="S149" s="272"/>
      <c r="T149" s="27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4" t="s">
        <v>139</v>
      </c>
      <c r="AU149" s="274" t="s">
        <v>137</v>
      </c>
      <c r="AV149" s="15" t="s">
        <v>83</v>
      </c>
      <c r="AW149" s="15" t="s">
        <v>37</v>
      </c>
      <c r="AX149" s="15" t="s">
        <v>75</v>
      </c>
      <c r="AY149" s="274" t="s">
        <v>129</v>
      </c>
    </row>
    <row r="150" s="15" customFormat="1">
      <c r="A150" s="15"/>
      <c r="B150" s="265"/>
      <c r="C150" s="266"/>
      <c r="D150" s="234" t="s">
        <v>139</v>
      </c>
      <c r="E150" s="267" t="s">
        <v>19</v>
      </c>
      <c r="F150" s="268" t="s">
        <v>165</v>
      </c>
      <c r="G150" s="266"/>
      <c r="H150" s="267" t="s">
        <v>19</v>
      </c>
      <c r="I150" s="269"/>
      <c r="J150" s="266"/>
      <c r="K150" s="266"/>
      <c r="L150" s="270"/>
      <c r="M150" s="271"/>
      <c r="N150" s="272"/>
      <c r="O150" s="272"/>
      <c r="P150" s="272"/>
      <c r="Q150" s="272"/>
      <c r="R150" s="272"/>
      <c r="S150" s="272"/>
      <c r="T150" s="27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4" t="s">
        <v>139</v>
      </c>
      <c r="AU150" s="274" t="s">
        <v>137</v>
      </c>
      <c r="AV150" s="15" t="s">
        <v>83</v>
      </c>
      <c r="AW150" s="15" t="s">
        <v>37</v>
      </c>
      <c r="AX150" s="15" t="s">
        <v>75</v>
      </c>
      <c r="AY150" s="274" t="s">
        <v>129</v>
      </c>
    </row>
    <row r="151" s="13" customFormat="1">
      <c r="A151" s="13"/>
      <c r="B151" s="232"/>
      <c r="C151" s="233"/>
      <c r="D151" s="234" t="s">
        <v>139</v>
      </c>
      <c r="E151" s="235" t="s">
        <v>19</v>
      </c>
      <c r="F151" s="236" t="s">
        <v>171</v>
      </c>
      <c r="G151" s="233"/>
      <c r="H151" s="237">
        <v>0.34699999999999998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139</v>
      </c>
      <c r="AU151" s="243" t="s">
        <v>137</v>
      </c>
      <c r="AV151" s="13" t="s">
        <v>137</v>
      </c>
      <c r="AW151" s="13" t="s">
        <v>37</v>
      </c>
      <c r="AX151" s="13" t="s">
        <v>75</v>
      </c>
      <c r="AY151" s="243" t="s">
        <v>129</v>
      </c>
    </row>
    <row r="152" s="13" customFormat="1">
      <c r="A152" s="13"/>
      <c r="B152" s="232"/>
      <c r="C152" s="233"/>
      <c r="D152" s="234" t="s">
        <v>139</v>
      </c>
      <c r="E152" s="235" t="s">
        <v>19</v>
      </c>
      <c r="F152" s="236" t="s">
        <v>194</v>
      </c>
      <c r="G152" s="233"/>
      <c r="H152" s="237">
        <v>0.10000000000000001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139</v>
      </c>
      <c r="AU152" s="243" t="s">
        <v>137</v>
      </c>
      <c r="AV152" s="13" t="s">
        <v>137</v>
      </c>
      <c r="AW152" s="13" t="s">
        <v>37</v>
      </c>
      <c r="AX152" s="13" t="s">
        <v>75</v>
      </c>
      <c r="AY152" s="243" t="s">
        <v>129</v>
      </c>
    </row>
    <row r="153" s="14" customFormat="1">
      <c r="A153" s="14"/>
      <c r="B153" s="244"/>
      <c r="C153" s="245"/>
      <c r="D153" s="234" t="s">
        <v>139</v>
      </c>
      <c r="E153" s="246" t="s">
        <v>19</v>
      </c>
      <c r="F153" s="247" t="s">
        <v>141</v>
      </c>
      <c r="G153" s="245"/>
      <c r="H153" s="248">
        <v>0.44699999999999995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139</v>
      </c>
      <c r="AU153" s="254" t="s">
        <v>137</v>
      </c>
      <c r="AV153" s="14" t="s">
        <v>136</v>
      </c>
      <c r="AW153" s="14" t="s">
        <v>37</v>
      </c>
      <c r="AX153" s="14" t="s">
        <v>83</v>
      </c>
      <c r="AY153" s="254" t="s">
        <v>129</v>
      </c>
    </row>
    <row r="154" s="13" customFormat="1">
      <c r="A154" s="13"/>
      <c r="B154" s="232"/>
      <c r="C154" s="233"/>
      <c r="D154" s="234" t="s">
        <v>139</v>
      </c>
      <c r="E154" s="233"/>
      <c r="F154" s="236" t="s">
        <v>195</v>
      </c>
      <c r="G154" s="233"/>
      <c r="H154" s="237">
        <v>0.49199999999999999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139</v>
      </c>
      <c r="AU154" s="243" t="s">
        <v>137</v>
      </c>
      <c r="AV154" s="13" t="s">
        <v>137</v>
      </c>
      <c r="AW154" s="13" t="s">
        <v>4</v>
      </c>
      <c r="AX154" s="13" t="s">
        <v>83</v>
      </c>
      <c r="AY154" s="243" t="s">
        <v>129</v>
      </c>
    </row>
    <row r="155" s="2" customFormat="1" ht="16.5" customHeight="1">
      <c r="A155" s="39"/>
      <c r="B155" s="40"/>
      <c r="C155" s="219" t="s">
        <v>196</v>
      </c>
      <c r="D155" s="219" t="s">
        <v>131</v>
      </c>
      <c r="E155" s="220" t="s">
        <v>197</v>
      </c>
      <c r="F155" s="221" t="s">
        <v>198</v>
      </c>
      <c r="G155" s="222" t="s">
        <v>187</v>
      </c>
      <c r="H155" s="223">
        <v>19.140000000000001</v>
      </c>
      <c r="I155" s="224"/>
      <c r="J155" s="225">
        <f>ROUND(I155*H155,2)</f>
        <v>0</v>
      </c>
      <c r="K155" s="221" t="s">
        <v>135</v>
      </c>
      <c r="L155" s="45"/>
      <c r="M155" s="226" t="s">
        <v>19</v>
      </c>
      <c r="N155" s="227" t="s">
        <v>47</v>
      </c>
      <c r="O155" s="85"/>
      <c r="P155" s="228">
        <f>O155*H155</f>
        <v>0</v>
      </c>
      <c r="Q155" s="228">
        <v>3.0000000000000001E-05</v>
      </c>
      <c r="R155" s="228">
        <f>Q155*H155</f>
        <v>0.00057420000000000008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136</v>
      </c>
      <c r="AT155" s="230" t="s">
        <v>131</v>
      </c>
      <c r="AU155" s="230" t="s">
        <v>137</v>
      </c>
      <c r="AY155" s="18" t="s">
        <v>129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137</v>
      </c>
      <c r="BK155" s="231">
        <f>ROUND(I155*H155,2)</f>
        <v>0</v>
      </c>
      <c r="BL155" s="18" t="s">
        <v>136</v>
      </c>
      <c r="BM155" s="230" t="s">
        <v>199</v>
      </c>
    </row>
    <row r="156" s="15" customFormat="1">
      <c r="A156" s="15"/>
      <c r="B156" s="265"/>
      <c r="C156" s="266"/>
      <c r="D156" s="234" t="s">
        <v>139</v>
      </c>
      <c r="E156" s="267" t="s">
        <v>19</v>
      </c>
      <c r="F156" s="268" t="s">
        <v>164</v>
      </c>
      <c r="G156" s="266"/>
      <c r="H156" s="267" t="s">
        <v>19</v>
      </c>
      <c r="I156" s="269"/>
      <c r="J156" s="266"/>
      <c r="K156" s="266"/>
      <c r="L156" s="270"/>
      <c r="M156" s="271"/>
      <c r="N156" s="272"/>
      <c r="O156" s="272"/>
      <c r="P156" s="272"/>
      <c r="Q156" s="272"/>
      <c r="R156" s="272"/>
      <c r="S156" s="272"/>
      <c r="T156" s="27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4" t="s">
        <v>139</v>
      </c>
      <c r="AU156" s="274" t="s">
        <v>137</v>
      </c>
      <c r="AV156" s="15" t="s">
        <v>83</v>
      </c>
      <c r="AW156" s="15" t="s">
        <v>37</v>
      </c>
      <c r="AX156" s="15" t="s">
        <v>75</v>
      </c>
      <c r="AY156" s="274" t="s">
        <v>129</v>
      </c>
    </row>
    <row r="157" s="15" customFormat="1">
      <c r="A157" s="15"/>
      <c r="B157" s="265"/>
      <c r="C157" s="266"/>
      <c r="D157" s="234" t="s">
        <v>139</v>
      </c>
      <c r="E157" s="267" t="s">
        <v>19</v>
      </c>
      <c r="F157" s="268" t="s">
        <v>165</v>
      </c>
      <c r="G157" s="266"/>
      <c r="H157" s="267" t="s">
        <v>19</v>
      </c>
      <c r="I157" s="269"/>
      <c r="J157" s="266"/>
      <c r="K157" s="266"/>
      <c r="L157" s="270"/>
      <c r="M157" s="271"/>
      <c r="N157" s="272"/>
      <c r="O157" s="272"/>
      <c r="P157" s="272"/>
      <c r="Q157" s="272"/>
      <c r="R157" s="272"/>
      <c r="S157" s="272"/>
      <c r="T157" s="27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4" t="s">
        <v>139</v>
      </c>
      <c r="AU157" s="274" t="s">
        <v>137</v>
      </c>
      <c r="AV157" s="15" t="s">
        <v>83</v>
      </c>
      <c r="AW157" s="15" t="s">
        <v>37</v>
      </c>
      <c r="AX157" s="15" t="s">
        <v>75</v>
      </c>
      <c r="AY157" s="274" t="s">
        <v>129</v>
      </c>
    </row>
    <row r="158" s="13" customFormat="1">
      <c r="A158" s="13"/>
      <c r="B158" s="232"/>
      <c r="C158" s="233"/>
      <c r="D158" s="234" t="s">
        <v>139</v>
      </c>
      <c r="E158" s="235" t="s">
        <v>19</v>
      </c>
      <c r="F158" s="236" t="s">
        <v>200</v>
      </c>
      <c r="G158" s="233"/>
      <c r="H158" s="237">
        <v>14.67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139</v>
      </c>
      <c r="AU158" s="243" t="s">
        <v>137</v>
      </c>
      <c r="AV158" s="13" t="s">
        <v>137</v>
      </c>
      <c r="AW158" s="13" t="s">
        <v>37</v>
      </c>
      <c r="AX158" s="13" t="s">
        <v>75</v>
      </c>
      <c r="AY158" s="243" t="s">
        <v>129</v>
      </c>
    </row>
    <row r="159" s="13" customFormat="1">
      <c r="A159" s="13"/>
      <c r="B159" s="232"/>
      <c r="C159" s="233"/>
      <c r="D159" s="234" t="s">
        <v>139</v>
      </c>
      <c r="E159" s="235" t="s">
        <v>19</v>
      </c>
      <c r="F159" s="236" t="s">
        <v>201</v>
      </c>
      <c r="G159" s="233"/>
      <c r="H159" s="237">
        <v>4.4699999999999998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139</v>
      </c>
      <c r="AU159" s="243" t="s">
        <v>137</v>
      </c>
      <c r="AV159" s="13" t="s">
        <v>137</v>
      </c>
      <c r="AW159" s="13" t="s">
        <v>37</v>
      </c>
      <c r="AX159" s="13" t="s">
        <v>75</v>
      </c>
      <c r="AY159" s="243" t="s">
        <v>129</v>
      </c>
    </row>
    <row r="160" s="14" customFormat="1">
      <c r="A160" s="14"/>
      <c r="B160" s="244"/>
      <c r="C160" s="245"/>
      <c r="D160" s="234" t="s">
        <v>139</v>
      </c>
      <c r="E160" s="246" t="s">
        <v>19</v>
      </c>
      <c r="F160" s="247" t="s">
        <v>141</v>
      </c>
      <c r="G160" s="245"/>
      <c r="H160" s="248">
        <v>19.140000000000001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139</v>
      </c>
      <c r="AU160" s="254" t="s">
        <v>137</v>
      </c>
      <c r="AV160" s="14" t="s">
        <v>136</v>
      </c>
      <c r="AW160" s="14" t="s">
        <v>37</v>
      </c>
      <c r="AX160" s="14" t="s">
        <v>83</v>
      </c>
      <c r="AY160" s="254" t="s">
        <v>129</v>
      </c>
    </row>
    <row r="161" s="2" customFormat="1" ht="16.5" customHeight="1">
      <c r="A161" s="39"/>
      <c r="B161" s="40"/>
      <c r="C161" s="255" t="s">
        <v>202</v>
      </c>
      <c r="D161" s="255" t="s">
        <v>142</v>
      </c>
      <c r="E161" s="256" t="s">
        <v>203</v>
      </c>
      <c r="F161" s="257" t="s">
        <v>204</v>
      </c>
      <c r="G161" s="258" t="s">
        <v>187</v>
      </c>
      <c r="H161" s="259">
        <v>20.097000000000001</v>
      </c>
      <c r="I161" s="260"/>
      <c r="J161" s="261">
        <f>ROUND(I161*H161,2)</f>
        <v>0</v>
      </c>
      <c r="K161" s="257" t="s">
        <v>135</v>
      </c>
      <c r="L161" s="262"/>
      <c r="M161" s="263" t="s">
        <v>19</v>
      </c>
      <c r="N161" s="264" t="s">
        <v>47</v>
      </c>
      <c r="O161" s="85"/>
      <c r="P161" s="228">
        <f>O161*H161</f>
        <v>0</v>
      </c>
      <c r="Q161" s="228">
        <v>0.00027999999999999998</v>
      </c>
      <c r="R161" s="228">
        <f>Q161*H161</f>
        <v>0.00562716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146</v>
      </c>
      <c r="AT161" s="230" t="s">
        <v>142</v>
      </c>
      <c r="AU161" s="230" t="s">
        <v>137</v>
      </c>
      <c r="AY161" s="18" t="s">
        <v>129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137</v>
      </c>
      <c r="BK161" s="231">
        <f>ROUND(I161*H161,2)</f>
        <v>0</v>
      </c>
      <c r="BL161" s="18" t="s">
        <v>136</v>
      </c>
      <c r="BM161" s="230" t="s">
        <v>205</v>
      </c>
    </row>
    <row r="162" s="15" customFormat="1">
      <c r="A162" s="15"/>
      <c r="B162" s="265"/>
      <c r="C162" s="266"/>
      <c r="D162" s="234" t="s">
        <v>139</v>
      </c>
      <c r="E162" s="267" t="s">
        <v>19</v>
      </c>
      <c r="F162" s="268" t="s">
        <v>164</v>
      </c>
      <c r="G162" s="266"/>
      <c r="H162" s="267" t="s">
        <v>19</v>
      </c>
      <c r="I162" s="269"/>
      <c r="J162" s="266"/>
      <c r="K162" s="266"/>
      <c r="L162" s="270"/>
      <c r="M162" s="271"/>
      <c r="N162" s="272"/>
      <c r="O162" s="272"/>
      <c r="P162" s="272"/>
      <c r="Q162" s="272"/>
      <c r="R162" s="272"/>
      <c r="S162" s="272"/>
      <c r="T162" s="27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4" t="s">
        <v>139</v>
      </c>
      <c r="AU162" s="274" t="s">
        <v>137</v>
      </c>
      <c r="AV162" s="15" t="s">
        <v>83</v>
      </c>
      <c r="AW162" s="15" t="s">
        <v>37</v>
      </c>
      <c r="AX162" s="15" t="s">
        <v>75</v>
      </c>
      <c r="AY162" s="274" t="s">
        <v>129</v>
      </c>
    </row>
    <row r="163" s="15" customFormat="1">
      <c r="A163" s="15"/>
      <c r="B163" s="265"/>
      <c r="C163" s="266"/>
      <c r="D163" s="234" t="s">
        <v>139</v>
      </c>
      <c r="E163" s="267" t="s">
        <v>19</v>
      </c>
      <c r="F163" s="268" t="s">
        <v>165</v>
      </c>
      <c r="G163" s="266"/>
      <c r="H163" s="267" t="s">
        <v>19</v>
      </c>
      <c r="I163" s="269"/>
      <c r="J163" s="266"/>
      <c r="K163" s="266"/>
      <c r="L163" s="270"/>
      <c r="M163" s="271"/>
      <c r="N163" s="272"/>
      <c r="O163" s="272"/>
      <c r="P163" s="272"/>
      <c r="Q163" s="272"/>
      <c r="R163" s="272"/>
      <c r="S163" s="272"/>
      <c r="T163" s="27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4" t="s">
        <v>139</v>
      </c>
      <c r="AU163" s="274" t="s">
        <v>137</v>
      </c>
      <c r="AV163" s="15" t="s">
        <v>83</v>
      </c>
      <c r="AW163" s="15" t="s">
        <v>37</v>
      </c>
      <c r="AX163" s="15" t="s">
        <v>75</v>
      </c>
      <c r="AY163" s="274" t="s">
        <v>129</v>
      </c>
    </row>
    <row r="164" s="13" customFormat="1">
      <c r="A164" s="13"/>
      <c r="B164" s="232"/>
      <c r="C164" s="233"/>
      <c r="D164" s="234" t="s">
        <v>139</v>
      </c>
      <c r="E164" s="235" t="s">
        <v>19</v>
      </c>
      <c r="F164" s="236" t="s">
        <v>200</v>
      </c>
      <c r="G164" s="233"/>
      <c r="H164" s="237">
        <v>14.67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139</v>
      </c>
      <c r="AU164" s="243" t="s">
        <v>137</v>
      </c>
      <c r="AV164" s="13" t="s">
        <v>137</v>
      </c>
      <c r="AW164" s="13" t="s">
        <v>37</v>
      </c>
      <c r="AX164" s="13" t="s">
        <v>75</v>
      </c>
      <c r="AY164" s="243" t="s">
        <v>129</v>
      </c>
    </row>
    <row r="165" s="13" customFormat="1">
      <c r="A165" s="13"/>
      <c r="B165" s="232"/>
      <c r="C165" s="233"/>
      <c r="D165" s="234" t="s">
        <v>139</v>
      </c>
      <c r="E165" s="235" t="s">
        <v>19</v>
      </c>
      <c r="F165" s="236" t="s">
        <v>201</v>
      </c>
      <c r="G165" s="233"/>
      <c r="H165" s="237">
        <v>4.4699999999999998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139</v>
      </c>
      <c r="AU165" s="243" t="s">
        <v>137</v>
      </c>
      <c r="AV165" s="13" t="s">
        <v>137</v>
      </c>
      <c r="AW165" s="13" t="s">
        <v>37</v>
      </c>
      <c r="AX165" s="13" t="s">
        <v>75</v>
      </c>
      <c r="AY165" s="243" t="s">
        <v>129</v>
      </c>
    </row>
    <row r="166" s="14" customFormat="1">
      <c r="A166" s="14"/>
      <c r="B166" s="244"/>
      <c r="C166" s="245"/>
      <c r="D166" s="234" t="s">
        <v>139</v>
      </c>
      <c r="E166" s="246" t="s">
        <v>19</v>
      </c>
      <c r="F166" s="247" t="s">
        <v>141</v>
      </c>
      <c r="G166" s="245"/>
      <c r="H166" s="248">
        <v>19.140000000000001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139</v>
      </c>
      <c r="AU166" s="254" t="s">
        <v>137</v>
      </c>
      <c r="AV166" s="14" t="s">
        <v>136</v>
      </c>
      <c r="AW166" s="14" t="s">
        <v>37</v>
      </c>
      <c r="AX166" s="14" t="s">
        <v>83</v>
      </c>
      <c r="AY166" s="254" t="s">
        <v>129</v>
      </c>
    </row>
    <row r="167" s="13" customFormat="1">
      <c r="A167" s="13"/>
      <c r="B167" s="232"/>
      <c r="C167" s="233"/>
      <c r="D167" s="234" t="s">
        <v>139</v>
      </c>
      <c r="E167" s="233"/>
      <c r="F167" s="236" t="s">
        <v>206</v>
      </c>
      <c r="G167" s="233"/>
      <c r="H167" s="237">
        <v>20.097000000000001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139</v>
      </c>
      <c r="AU167" s="243" t="s">
        <v>137</v>
      </c>
      <c r="AV167" s="13" t="s">
        <v>137</v>
      </c>
      <c r="AW167" s="13" t="s">
        <v>4</v>
      </c>
      <c r="AX167" s="13" t="s">
        <v>83</v>
      </c>
      <c r="AY167" s="243" t="s">
        <v>129</v>
      </c>
    </row>
    <row r="168" s="2" customFormat="1" ht="16.5" customHeight="1">
      <c r="A168" s="39"/>
      <c r="B168" s="40"/>
      <c r="C168" s="219" t="s">
        <v>207</v>
      </c>
      <c r="D168" s="219" t="s">
        <v>131</v>
      </c>
      <c r="E168" s="220" t="s">
        <v>208</v>
      </c>
      <c r="F168" s="221" t="s">
        <v>209</v>
      </c>
      <c r="G168" s="222" t="s">
        <v>187</v>
      </c>
      <c r="H168" s="223">
        <v>26.148</v>
      </c>
      <c r="I168" s="224"/>
      <c r="J168" s="225">
        <f>ROUND(I168*H168,2)</f>
        <v>0</v>
      </c>
      <c r="K168" s="221" t="s">
        <v>135</v>
      </c>
      <c r="L168" s="45"/>
      <c r="M168" s="226" t="s">
        <v>19</v>
      </c>
      <c r="N168" s="227" t="s">
        <v>47</v>
      </c>
      <c r="O168" s="85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136</v>
      </c>
      <c r="AT168" s="230" t="s">
        <v>131</v>
      </c>
      <c r="AU168" s="230" t="s">
        <v>137</v>
      </c>
      <c r="AY168" s="18" t="s">
        <v>129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137</v>
      </c>
      <c r="BK168" s="231">
        <f>ROUND(I168*H168,2)</f>
        <v>0</v>
      </c>
      <c r="BL168" s="18" t="s">
        <v>136</v>
      </c>
      <c r="BM168" s="230" t="s">
        <v>210</v>
      </c>
    </row>
    <row r="169" s="15" customFormat="1">
      <c r="A169" s="15"/>
      <c r="B169" s="265"/>
      <c r="C169" s="266"/>
      <c r="D169" s="234" t="s">
        <v>139</v>
      </c>
      <c r="E169" s="267" t="s">
        <v>19</v>
      </c>
      <c r="F169" s="268" t="s">
        <v>164</v>
      </c>
      <c r="G169" s="266"/>
      <c r="H169" s="267" t="s">
        <v>19</v>
      </c>
      <c r="I169" s="269"/>
      <c r="J169" s="266"/>
      <c r="K169" s="266"/>
      <c r="L169" s="270"/>
      <c r="M169" s="271"/>
      <c r="N169" s="272"/>
      <c r="O169" s="272"/>
      <c r="P169" s="272"/>
      <c r="Q169" s="272"/>
      <c r="R169" s="272"/>
      <c r="S169" s="272"/>
      <c r="T169" s="27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4" t="s">
        <v>139</v>
      </c>
      <c r="AU169" s="274" t="s">
        <v>137</v>
      </c>
      <c r="AV169" s="15" t="s">
        <v>83</v>
      </c>
      <c r="AW169" s="15" t="s">
        <v>37</v>
      </c>
      <c r="AX169" s="15" t="s">
        <v>75</v>
      </c>
      <c r="AY169" s="274" t="s">
        <v>129</v>
      </c>
    </row>
    <row r="170" s="15" customFormat="1">
      <c r="A170" s="15"/>
      <c r="B170" s="265"/>
      <c r="C170" s="266"/>
      <c r="D170" s="234" t="s">
        <v>139</v>
      </c>
      <c r="E170" s="267" t="s">
        <v>19</v>
      </c>
      <c r="F170" s="268" t="s">
        <v>165</v>
      </c>
      <c r="G170" s="266"/>
      <c r="H170" s="267" t="s">
        <v>19</v>
      </c>
      <c r="I170" s="269"/>
      <c r="J170" s="266"/>
      <c r="K170" s="266"/>
      <c r="L170" s="270"/>
      <c r="M170" s="271"/>
      <c r="N170" s="272"/>
      <c r="O170" s="272"/>
      <c r="P170" s="272"/>
      <c r="Q170" s="272"/>
      <c r="R170" s="272"/>
      <c r="S170" s="272"/>
      <c r="T170" s="27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4" t="s">
        <v>139</v>
      </c>
      <c r="AU170" s="274" t="s">
        <v>137</v>
      </c>
      <c r="AV170" s="15" t="s">
        <v>83</v>
      </c>
      <c r="AW170" s="15" t="s">
        <v>37</v>
      </c>
      <c r="AX170" s="15" t="s">
        <v>75</v>
      </c>
      <c r="AY170" s="274" t="s">
        <v>129</v>
      </c>
    </row>
    <row r="171" s="13" customFormat="1">
      <c r="A171" s="13"/>
      <c r="B171" s="232"/>
      <c r="C171" s="233"/>
      <c r="D171" s="234" t="s">
        <v>139</v>
      </c>
      <c r="E171" s="235" t="s">
        <v>19</v>
      </c>
      <c r="F171" s="236" t="s">
        <v>211</v>
      </c>
      <c r="G171" s="233"/>
      <c r="H171" s="237">
        <v>19.760000000000002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139</v>
      </c>
      <c r="AU171" s="243" t="s">
        <v>137</v>
      </c>
      <c r="AV171" s="13" t="s">
        <v>137</v>
      </c>
      <c r="AW171" s="13" t="s">
        <v>37</v>
      </c>
      <c r="AX171" s="13" t="s">
        <v>75</v>
      </c>
      <c r="AY171" s="243" t="s">
        <v>129</v>
      </c>
    </row>
    <row r="172" s="13" customFormat="1">
      <c r="A172" s="13"/>
      <c r="B172" s="232"/>
      <c r="C172" s="233"/>
      <c r="D172" s="234" t="s">
        <v>139</v>
      </c>
      <c r="E172" s="235" t="s">
        <v>19</v>
      </c>
      <c r="F172" s="236" t="s">
        <v>212</v>
      </c>
      <c r="G172" s="233"/>
      <c r="H172" s="237">
        <v>3.548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139</v>
      </c>
      <c r="AU172" s="243" t="s">
        <v>137</v>
      </c>
      <c r="AV172" s="13" t="s">
        <v>137</v>
      </c>
      <c r="AW172" s="13" t="s">
        <v>37</v>
      </c>
      <c r="AX172" s="13" t="s">
        <v>75</v>
      </c>
      <c r="AY172" s="243" t="s">
        <v>129</v>
      </c>
    </row>
    <row r="173" s="13" customFormat="1">
      <c r="A173" s="13"/>
      <c r="B173" s="232"/>
      <c r="C173" s="233"/>
      <c r="D173" s="234" t="s">
        <v>139</v>
      </c>
      <c r="E173" s="235" t="s">
        <v>19</v>
      </c>
      <c r="F173" s="236" t="s">
        <v>213</v>
      </c>
      <c r="G173" s="233"/>
      <c r="H173" s="237">
        <v>1.8899999999999999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139</v>
      </c>
      <c r="AU173" s="243" t="s">
        <v>137</v>
      </c>
      <c r="AV173" s="13" t="s">
        <v>137</v>
      </c>
      <c r="AW173" s="13" t="s">
        <v>37</v>
      </c>
      <c r="AX173" s="13" t="s">
        <v>75</v>
      </c>
      <c r="AY173" s="243" t="s">
        <v>129</v>
      </c>
    </row>
    <row r="174" s="13" customFormat="1">
      <c r="A174" s="13"/>
      <c r="B174" s="232"/>
      <c r="C174" s="233"/>
      <c r="D174" s="234" t="s">
        <v>139</v>
      </c>
      <c r="E174" s="235" t="s">
        <v>19</v>
      </c>
      <c r="F174" s="236" t="s">
        <v>214</v>
      </c>
      <c r="G174" s="233"/>
      <c r="H174" s="237">
        <v>0.94999999999999996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139</v>
      </c>
      <c r="AU174" s="243" t="s">
        <v>137</v>
      </c>
      <c r="AV174" s="13" t="s">
        <v>137</v>
      </c>
      <c r="AW174" s="13" t="s">
        <v>37</v>
      </c>
      <c r="AX174" s="13" t="s">
        <v>75</v>
      </c>
      <c r="AY174" s="243" t="s">
        <v>129</v>
      </c>
    </row>
    <row r="175" s="14" customFormat="1">
      <c r="A175" s="14"/>
      <c r="B175" s="244"/>
      <c r="C175" s="245"/>
      <c r="D175" s="234" t="s">
        <v>139</v>
      </c>
      <c r="E175" s="246" t="s">
        <v>19</v>
      </c>
      <c r="F175" s="247" t="s">
        <v>141</v>
      </c>
      <c r="G175" s="245"/>
      <c r="H175" s="248">
        <v>26.148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139</v>
      </c>
      <c r="AU175" s="254" t="s">
        <v>137</v>
      </c>
      <c r="AV175" s="14" t="s">
        <v>136</v>
      </c>
      <c r="AW175" s="14" t="s">
        <v>37</v>
      </c>
      <c r="AX175" s="14" t="s">
        <v>83</v>
      </c>
      <c r="AY175" s="254" t="s">
        <v>129</v>
      </c>
    </row>
    <row r="176" s="2" customFormat="1" ht="16.5" customHeight="1">
      <c r="A176" s="39"/>
      <c r="B176" s="40"/>
      <c r="C176" s="255" t="s">
        <v>215</v>
      </c>
      <c r="D176" s="255" t="s">
        <v>142</v>
      </c>
      <c r="E176" s="256" t="s">
        <v>216</v>
      </c>
      <c r="F176" s="257" t="s">
        <v>217</v>
      </c>
      <c r="G176" s="258" t="s">
        <v>187</v>
      </c>
      <c r="H176" s="259">
        <v>20.748000000000001</v>
      </c>
      <c r="I176" s="260"/>
      <c r="J176" s="261">
        <f>ROUND(I176*H176,2)</f>
        <v>0</v>
      </c>
      <c r="K176" s="257" t="s">
        <v>135</v>
      </c>
      <c r="L176" s="262"/>
      <c r="M176" s="263" t="s">
        <v>19</v>
      </c>
      <c r="N176" s="264" t="s">
        <v>47</v>
      </c>
      <c r="O176" s="85"/>
      <c r="P176" s="228">
        <f>O176*H176</f>
        <v>0</v>
      </c>
      <c r="Q176" s="228">
        <v>0.00010000000000000001</v>
      </c>
      <c r="R176" s="228">
        <f>Q176*H176</f>
        <v>0.0020748000000000003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146</v>
      </c>
      <c r="AT176" s="230" t="s">
        <v>142</v>
      </c>
      <c r="AU176" s="230" t="s">
        <v>137</v>
      </c>
      <c r="AY176" s="18" t="s">
        <v>129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137</v>
      </c>
      <c r="BK176" s="231">
        <f>ROUND(I176*H176,2)</f>
        <v>0</v>
      </c>
      <c r="BL176" s="18" t="s">
        <v>136</v>
      </c>
      <c r="BM176" s="230" t="s">
        <v>218</v>
      </c>
    </row>
    <row r="177" s="13" customFormat="1">
      <c r="A177" s="13"/>
      <c r="B177" s="232"/>
      <c r="C177" s="233"/>
      <c r="D177" s="234" t="s">
        <v>139</v>
      </c>
      <c r="E177" s="235" t="s">
        <v>19</v>
      </c>
      <c r="F177" s="236" t="s">
        <v>219</v>
      </c>
      <c r="G177" s="233"/>
      <c r="H177" s="237">
        <v>18.399999999999999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139</v>
      </c>
      <c r="AU177" s="243" t="s">
        <v>137</v>
      </c>
      <c r="AV177" s="13" t="s">
        <v>137</v>
      </c>
      <c r="AW177" s="13" t="s">
        <v>37</v>
      </c>
      <c r="AX177" s="13" t="s">
        <v>75</v>
      </c>
      <c r="AY177" s="243" t="s">
        <v>129</v>
      </c>
    </row>
    <row r="178" s="13" customFormat="1">
      <c r="A178" s="13"/>
      <c r="B178" s="232"/>
      <c r="C178" s="233"/>
      <c r="D178" s="234" t="s">
        <v>139</v>
      </c>
      <c r="E178" s="235" t="s">
        <v>19</v>
      </c>
      <c r="F178" s="236" t="s">
        <v>220</v>
      </c>
      <c r="G178" s="233"/>
      <c r="H178" s="237">
        <v>1.3600000000000001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139</v>
      </c>
      <c r="AU178" s="243" t="s">
        <v>137</v>
      </c>
      <c r="AV178" s="13" t="s">
        <v>137</v>
      </c>
      <c r="AW178" s="13" t="s">
        <v>37</v>
      </c>
      <c r="AX178" s="13" t="s">
        <v>75</v>
      </c>
      <c r="AY178" s="243" t="s">
        <v>129</v>
      </c>
    </row>
    <row r="179" s="14" customFormat="1">
      <c r="A179" s="14"/>
      <c r="B179" s="244"/>
      <c r="C179" s="245"/>
      <c r="D179" s="234" t="s">
        <v>139</v>
      </c>
      <c r="E179" s="246" t="s">
        <v>19</v>
      </c>
      <c r="F179" s="247" t="s">
        <v>141</v>
      </c>
      <c r="G179" s="245"/>
      <c r="H179" s="248">
        <v>19.759999999999998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139</v>
      </c>
      <c r="AU179" s="254" t="s">
        <v>137</v>
      </c>
      <c r="AV179" s="14" t="s">
        <v>136</v>
      </c>
      <c r="AW179" s="14" t="s">
        <v>37</v>
      </c>
      <c r="AX179" s="14" t="s">
        <v>83</v>
      </c>
      <c r="AY179" s="254" t="s">
        <v>129</v>
      </c>
    </row>
    <row r="180" s="13" customFormat="1">
      <c r="A180" s="13"/>
      <c r="B180" s="232"/>
      <c r="C180" s="233"/>
      <c r="D180" s="234" t="s">
        <v>139</v>
      </c>
      <c r="E180" s="233"/>
      <c r="F180" s="236" t="s">
        <v>221</v>
      </c>
      <c r="G180" s="233"/>
      <c r="H180" s="237">
        <v>20.748000000000001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139</v>
      </c>
      <c r="AU180" s="243" t="s">
        <v>137</v>
      </c>
      <c r="AV180" s="13" t="s">
        <v>137</v>
      </c>
      <c r="AW180" s="13" t="s">
        <v>4</v>
      </c>
      <c r="AX180" s="13" t="s">
        <v>83</v>
      </c>
      <c r="AY180" s="243" t="s">
        <v>129</v>
      </c>
    </row>
    <row r="181" s="2" customFormat="1" ht="16.5" customHeight="1">
      <c r="A181" s="39"/>
      <c r="B181" s="40"/>
      <c r="C181" s="255" t="s">
        <v>8</v>
      </c>
      <c r="D181" s="255" t="s">
        <v>142</v>
      </c>
      <c r="E181" s="256" t="s">
        <v>222</v>
      </c>
      <c r="F181" s="257" t="s">
        <v>223</v>
      </c>
      <c r="G181" s="258" t="s">
        <v>187</v>
      </c>
      <c r="H181" s="259">
        <v>3.7250000000000001</v>
      </c>
      <c r="I181" s="260"/>
      <c r="J181" s="261">
        <f>ROUND(I181*H181,2)</f>
        <v>0</v>
      </c>
      <c r="K181" s="257" t="s">
        <v>135</v>
      </c>
      <c r="L181" s="262"/>
      <c r="M181" s="263" t="s">
        <v>19</v>
      </c>
      <c r="N181" s="264" t="s">
        <v>47</v>
      </c>
      <c r="O181" s="85"/>
      <c r="P181" s="228">
        <f>O181*H181</f>
        <v>0</v>
      </c>
      <c r="Q181" s="228">
        <v>4.0000000000000003E-05</v>
      </c>
      <c r="R181" s="228">
        <f>Q181*H181</f>
        <v>0.00014900000000000002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146</v>
      </c>
      <c r="AT181" s="230" t="s">
        <v>142</v>
      </c>
      <c r="AU181" s="230" t="s">
        <v>137</v>
      </c>
      <c r="AY181" s="18" t="s">
        <v>129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137</v>
      </c>
      <c r="BK181" s="231">
        <f>ROUND(I181*H181,2)</f>
        <v>0</v>
      </c>
      <c r="BL181" s="18" t="s">
        <v>136</v>
      </c>
      <c r="BM181" s="230" t="s">
        <v>224</v>
      </c>
    </row>
    <row r="182" s="15" customFormat="1">
      <c r="A182" s="15"/>
      <c r="B182" s="265"/>
      <c r="C182" s="266"/>
      <c r="D182" s="234" t="s">
        <v>139</v>
      </c>
      <c r="E182" s="267" t="s">
        <v>19</v>
      </c>
      <c r="F182" s="268" t="s">
        <v>164</v>
      </c>
      <c r="G182" s="266"/>
      <c r="H182" s="267" t="s">
        <v>19</v>
      </c>
      <c r="I182" s="269"/>
      <c r="J182" s="266"/>
      <c r="K182" s="266"/>
      <c r="L182" s="270"/>
      <c r="M182" s="271"/>
      <c r="N182" s="272"/>
      <c r="O182" s="272"/>
      <c r="P182" s="272"/>
      <c r="Q182" s="272"/>
      <c r="R182" s="272"/>
      <c r="S182" s="272"/>
      <c r="T182" s="27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4" t="s">
        <v>139</v>
      </c>
      <c r="AU182" s="274" t="s">
        <v>137</v>
      </c>
      <c r="AV182" s="15" t="s">
        <v>83</v>
      </c>
      <c r="AW182" s="15" t="s">
        <v>37</v>
      </c>
      <c r="AX182" s="15" t="s">
        <v>75</v>
      </c>
      <c r="AY182" s="274" t="s">
        <v>129</v>
      </c>
    </row>
    <row r="183" s="15" customFormat="1">
      <c r="A183" s="15"/>
      <c r="B183" s="265"/>
      <c r="C183" s="266"/>
      <c r="D183" s="234" t="s">
        <v>139</v>
      </c>
      <c r="E183" s="267" t="s">
        <v>19</v>
      </c>
      <c r="F183" s="268" t="s">
        <v>165</v>
      </c>
      <c r="G183" s="266"/>
      <c r="H183" s="267" t="s">
        <v>19</v>
      </c>
      <c r="I183" s="269"/>
      <c r="J183" s="266"/>
      <c r="K183" s="266"/>
      <c r="L183" s="270"/>
      <c r="M183" s="271"/>
      <c r="N183" s="272"/>
      <c r="O183" s="272"/>
      <c r="P183" s="272"/>
      <c r="Q183" s="272"/>
      <c r="R183" s="272"/>
      <c r="S183" s="272"/>
      <c r="T183" s="27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4" t="s">
        <v>139</v>
      </c>
      <c r="AU183" s="274" t="s">
        <v>137</v>
      </c>
      <c r="AV183" s="15" t="s">
        <v>83</v>
      </c>
      <c r="AW183" s="15" t="s">
        <v>37</v>
      </c>
      <c r="AX183" s="15" t="s">
        <v>75</v>
      </c>
      <c r="AY183" s="274" t="s">
        <v>129</v>
      </c>
    </row>
    <row r="184" s="13" customFormat="1">
      <c r="A184" s="13"/>
      <c r="B184" s="232"/>
      <c r="C184" s="233"/>
      <c r="D184" s="234" t="s">
        <v>139</v>
      </c>
      <c r="E184" s="235" t="s">
        <v>19</v>
      </c>
      <c r="F184" s="236" t="s">
        <v>225</v>
      </c>
      <c r="G184" s="233"/>
      <c r="H184" s="237">
        <v>1.292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139</v>
      </c>
      <c r="AU184" s="243" t="s">
        <v>137</v>
      </c>
      <c r="AV184" s="13" t="s">
        <v>137</v>
      </c>
      <c r="AW184" s="13" t="s">
        <v>37</v>
      </c>
      <c r="AX184" s="13" t="s">
        <v>75</v>
      </c>
      <c r="AY184" s="243" t="s">
        <v>129</v>
      </c>
    </row>
    <row r="185" s="13" customFormat="1">
      <c r="A185" s="13"/>
      <c r="B185" s="232"/>
      <c r="C185" s="233"/>
      <c r="D185" s="234" t="s">
        <v>139</v>
      </c>
      <c r="E185" s="235" t="s">
        <v>19</v>
      </c>
      <c r="F185" s="236" t="s">
        <v>226</v>
      </c>
      <c r="G185" s="233"/>
      <c r="H185" s="237">
        <v>2.2559999999999998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139</v>
      </c>
      <c r="AU185" s="243" t="s">
        <v>137</v>
      </c>
      <c r="AV185" s="13" t="s">
        <v>137</v>
      </c>
      <c r="AW185" s="13" t="s">
        <v>37</v>
      </c>
      <c r="AX185" s="13" t="s">
        <v>75</v>
      </c>
      <c r="AY185" s="243" t="s">
        <v>129</v>
      </c>
    </row>
    <row r="186" s="14" customFormat="1">
      <c r="A186" s="14"/>
      <c r="B186" s="244"/>
      <c r="C186" s="245"/>
      <c r="D186" s="234" t="s">
        <v>139</v>
      </c>
      <c r="E186" s="246" t="s">
        <v>19</v>
      </c>
      <c r="F186" s="247" t="s">
        <v>141</v>
      </c>
      <c r="G186" s="245"/>
      <c r="H186" s="248">
        <v>3.548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139</v>
      </c>
      <c r="AU186" s="254" t="s">
        <v>137</v>
      </c>
      <c r="AV186" s="14" t="s">
        <v>136</v>
      </c>
      <c r="AW186" s="14" t="s">
        <v>37</v>
      </c>
      <c r="AX186" s="14" t="s">
        <v>83</v>
      </c>
      <c r="AY186" s="254" t="s">
        <v>129</v>
      </c>
    </row>
    <row r="187" s="13" customFormat="1">
      <c r="A187" s="13"/>
      <c r="B187" s="232"/>
      <c r="C187" s="233"/>
      <c r="D187" s="234" t="s">
        <v>139</v>
      </c>
      <c r="E187" s="233"/>
      <c r="F187" s="236" t="s">
        <v>227</v>
      </c>
      <c r="G187" s="233"/>
      <c r="H187" s="237">
        <v>3.7250000000000001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139</v>
      </c>
      <c r="AU187" s="243" t="s">
        <v>137</v>
      </c>
      <c r="AV187" s="13" t="s">
        <v>137</v>
      </c>
      <c r="AW187" s="13" t="s">
        <v>4</v>
      </c>
      <c r="AX187" s="13" t="s">
        <v>83</v>
      </c>
      <c r="AY187" s="243" t="s">
        <v>129</v>
      </c>
    </row>
    <row r="188" s="2" customFormat="1" ht="16.5" customHeight="1">
      <c r="A188" s="39"/>
      <c r="B188" s="40"/>
      <c r="C188" s="255" t="s">
        <v>228</v>
      </c>
      <c r="D188" s="255" t="s">
        <v>142</v>
      </c>
      <c r="E188" s="256" t="s">
        <v>229</v>
      </c>
      <c r="F188" s="257" t="s">
        <v>230</v>
      </c>
      <c r="G188" s="258" t="s">
        <v>187</v>
      </c>
      <c r="H188" s="259">
        <v>1.9850000000000001</v>
      </c>
      <c r="I188" s="260"/>
      <c r="J188" s="261">
        <f>ROUND(I188*H188,2)</f>
        <v>0</v>
      </c>
      <c r="K188" s="257" t="s">
        <v>135</v>
      </c>
      <c r="L188" s="262"/>
      <c r="M188" s="263" t="s">
        <v>19</v>
      </c>
      <c r="N188" s="264" t="s">
        <v>47</v>
      </c>
      <c r="O188" s="85"/>
      <c r="P188" s="228">
        <f>O188*H188</f>
        <v>0</v>
      </c>
      <c r="Q188" s="228">
        <v>0.00029999999999999997</v>
      </c>
      <c r="R188" s="228">
        <f>Q188*H188</f>
        <v>0.0005955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146</v>
      </c>
      <c r="AT188" s="230" t="s">
        <v>142</v>
      </c>
      <c r="AU188" s="230" t="s">
        <v>137</v>
      </c>
      <c r="AY188" s="18" t="s">
        <v>129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137</v>
      </c>
      <c r="BK188" s="231">
        <f>ROUND(I188*H188,2)</f>
        <v>0</v>
      </c>
      <c r="BL188" s="18" t="s">
        <v>136</v>
      </c>
      <c r="BM188" s="230" t="s">
        <v>231</v>
      </c>
    </row>
    <row r="189" s="15" customFormat="1">
      <c r="A189" s="15"/>
      <c r="B189" s="265"/>
      <c r="C189" s="266"/>
      <c r="D189" s="234" t="s">
        <v>139</v>
      </c>
      <c r="E189" s="267" t="s">
        <v>19</v>
      </c>
      <c r="F189" s="268" t="s">
        <v>164</v>
      </c>
      <c r="G189" s="266"/>
      <c r="H189" s="267" t="s">
        <v>19</v>
      </c>
      <c r="I189" s="269"/>
      <c r="J189" s="266"/>
      <c r="K189" s="266"/>
      <c r="L189" s="270"/>
      <c r="M189" s="271"/>
      <c r="N189" s="272"/>
      <c r="O189" s="272"/>
      <c r="P189" s="272"/>
      <c r="Q189" s="272"/>
      <c r="R189" s="272"/>
      <c r="S189" s="272"/>
      <c r="T189" s="27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4" t="s">
        <v>139</v>
      </c>
      <c r="AU189" s="274" t="s">
        <v>137</v>
      </c>
      <c r="AV189" s="15" t="s">
        <v>83</v>
      </c>
      <c r="AW189" s="15" t="s">
        <v>37</v>
      </c>
      <c r="AX189" s="15" t="s">
        <v>75</v>
      </c>
      <c r="AY189" s="274" t="s">
        <v>129</v>
      </c>
    </row>
    <row r="190" s="15" customFormat="1">
      <c r="A190" s="15"/>
      <c r="B190" s="265"/>
      <c r="C190" s="266"/>
      <c r="D190" s="234" t="s">
        <v>139</v>
      </c>
      <c r="E190" s="267" t="s">
        <v>19</v>
      </c>
      <c r="F190" s="268" t="s">
        <v>165</v>
      </c>
      <c r="G190" s="266"/>
      <c r="H190" s="267" t="s">
        <v>19</v>
      </c>
      <c r="I190" s="269"/>
      <c r="J190" s="266"/>
      <c r="K190" s="266"/>
      <c r="L190" s="270"/>
      <c r="M190" s="271"/>
      <c r="N190" s="272"/>
      <c r="O190" s="272"/>
      <c r="P190" s="272"/>
      <c r="Q190" s="272"/>
      <c r="R190" s="272"/>
      <c r="S190" s="272"/>
      <c r="T190" s="27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4" t="s">
        <v>139</v>
      </c>
      <c r="AU190" s="274" t="s">
        <v>137</v>
      </c>
      <c r="AV190" s="15" t="s">
        <v>83</v>
      </c>
      <c r="AW190" s="15" t="s">
        <v>37</v>
      </c>
      <c r="AX190" s="15" t="s">
        <v>75</v>
      </c>
      <c r="AY190" s="274" t="s">
        <v>129</v>
      </c>
    </row>
    <row r="191" s="13" customFormat="1">
      <c r="A191" s="13"/>
      <c r="B191" s="232"/>
      <c r="C191" s="233"/>
      <c r="D191" s="234" t="s">
        <v>139</v>
      </c>
      <c r="E191" s="235" t="s">
        <v>19</v>
      </c>
      <c r="F191" s="236" t="s">
        <v>214</v>
      </c>
      <c r="G191" s="233"/>
      <c r="H191" s="237">
        <v>0.94999999999999996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139</v>
      </c>
      <c r="AU191" s="243" t="s">
        <v>137</v>
      </c>
      <c r="AV191" s="13" t="s">
        <v>137</v>
      </c>
      <c r="AW191" s="13" t="s">
        <v>37</v>
      </c>
      <c r="AX191" s="13" t="s">
        <v>75</v>
      </c>
      <c r="AY191" s="243" t="s">
        <v>129</v>
      </c>
    </row>
    <row r="192" s="13" customFormat="1">
      <c r="A192" s="13"/>
      <c r="B192" s="232"/>
      <c r="C192" s="233"/>
      <c r="D192" s="234" t="s">
        <v>139</v>
      </c>
      <c r="E192" s="235" t="s">
        <v>19</v>
      </c>
      <c r="F192" s="236" t="s">
        <v>232</v>
      </c>
      <c r="G192" s="233"/>
      <c r="H192" s="237">
        <v>0.93999999999999995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139</v>
      </c>
      <c r="AU192" s="243" t="s">
        <v>137</v>
      </c>
      <c r="AV192" s="13" t="s">
        <v>137</v>
      </c>
      <c r="AW192" s="13" t="s">
        <v>37</v>
      </c>
      <c r="AX192" s="13" t="s">
        <v>75</v>
      </c>
      <c r="AY192" s="243" t="s">
        <v>129</v>
      </c>
    </row>
    <row r="193" s="14" customFormat="1">
      <c r="A193" s="14"/>
      <c r="B193" s="244"/>
      <c r="C193" s="245"/>
      <c r="D193" s="234" t="s">
        <v>139</v>
      </c>
      <c r="E193" s="246" t="s">
        <v>19</v>
      </c>
      <c r="F193" s="247" t="s">
        <v>141</v>
      </c>
      <c r="G193" s="245"/>
      <c r="H193" s="248">
        <v>1.8899999999999999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139</v>
      </c>
      <c r="AU193" s="254" t="s">
        <v>137</v>
      </c>
      <c r="AV193" s="14" t="s">
        <v>136</v>
      </c>
      <c r="AW193" s="14" t="s">
        <v>37</v>
      </c>
      <c r="AX193" s="14" t="s">
        <v>83</v>
      </c>
      <c r="AY193" s="254" t="s">
        <v>129</v>
      </c>
    </row>
    <row r="194" s="13" customFormat="1">
      <c r="A194" s="13"/>
      <c r="B194" s="232"/>
      <c r="C194" s="233"/>
      <c r="D194" s="234" t="s">
        <v>139</v>
      </c>
      <c r="E194" s="233"/>
      <c r="F194" s="236" t="s">
        <v>233</v>
      </c>
      <c r="G194" s="233"/>
      <c r="H194" s="237">
        <v>1.9850000000000001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139</v>
      </c>
      <c r="AU194" s="243" t="s">
        <v>137</v>
      </c>
      <c r="AV194" s="13" t="s">
        <v>137</v>
      </c>
      <c r="AW194" s="13" t="s">
        <v>4</v>
      </c>
      <c r="AX194" s="13" t="s">
        <v>83</v>
      </c>
      <c r="AY194" s="243" t="s">
        <v>129</v>
      </c>
    </row>
    <row r="195" s="2" customFormat="1" ht="16.5" customHeight="1">
      <c r="A195" s="39"/>
      <c r="B195" s="40"/>
      <c r="C195" s="255" t="s">
        <v>234</v>
      </c>
      <c r="D195" s="255" t="s">
        <v>142</v>
      </c>
      <c r="E195" s="256" t="s">
        <v>235</v>
      </c>
      <c r="F195" s="257" t="s">
        <v>236</v>
      </c>
      <c r="G195" s="258" t="s">
        <v>187</v>
      </c>
      <c r="H195" s="259">
        <v>0.998</v>
      </c>
      <c r="I195" s="260"/>
      <c r="J195" s="261">
        <f>ROUND(I195*H195,2)</f>
        <v>0</v>
      </c>
      <c r="K195" s="257" t="s">
        <v>135</v>
      </c>
      <c r="L195" s="262"/>
      <c r="M195" s="263" t="s">
        <v>19</v>
      </c>
      <c r="N195" s="264" t="s">
        <v>47</v>
      </c>
      <c r="O195" s="85"/>
      <c r="P195" s="228">
        <f>O195*H195</f>
        <v>0</v>
      </c>
      <c r="Q195" s="228">
        <v>0.00020000000000000001</v>
      </c>
      <c r="R195" s="228">
        <f>Q195*H195</f>
        <v>0.0001996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146</v>
      </c>
      <c r="AT195" s="230" t="s">
        <v>142</v>
      </c>
      <c r="AU195" s="230" t="s">
        <v>137</v>
      </c>
      <c r="AY195" s="18" t="s">
        <v>129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137</v>
      </c>
      <c r="BK195" s="231">
        <f>ROUND(I195*H195,2)</f>
        <v>0</v>
      </c>
      <c r="BL195" s="18" t="s">
        <v>136</v>
      </c>
      <c r="BM195" s="230" t="s">
        <v>237</v>
      </c>
    </row>
    <row r="196" s="15" customFormat="1">
      <c r="A196" s="15"/>
      <c r="B196" s="265"/>
      <c r="C196" s="266"/>
      <c r="D196" s="234" t="s">
        <v>139</v>
      </c>
      <c r="E196" s="267" t="s">
        <v>19</v>
      </c>
      <c r="F196" s="268" t="s">
        <v>164</v>
      </c>
      <c r="G196" s="266"/>
      <c r="H196" s="267" t="s">
        <v>19</v>
      </c>
      <c r="I196" s="269"/>
      <c r="J196" s="266"/>
      <c r="K196" s="266"/>
      <c r="L196" s="270"/>
      <c r="M196" s="271"/>
      <c r="N196" s="272"/>
      <c r="O196" s="272"/>
      <c r="P196" s="272"/>
      <c r="Q196" s="272"/>
      <c r="R196" s="272"/>
      <c r="S196" s="272"/>
      <c r="T196" s="27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4" t="s">
        <v>139</v>
      </c>
      <c r="AU196" s="274" t="s">
        <v>137</v>
      </c>
      <c r="AV196" s="15" t="s">
        <v>83</v>
      </c>
      <c r="AW196" s="15" t="s">
        <v>37</v>
      </c>
      <c r="AX196" s="15" t="s">
        <v>75</v>
      </c>
      <c r="AY196" s="274" t="s">
        <v>129</v>
      </c>
    </row>
    <row r="197" s="15" customFormat="1">
      <c r="A197" s="15"/>
      <c r="B197" s="265"/>
      <c r="C197" s="266"/>
      <c r="D197" s="234" t="s">
        <v>139</v>
      </c>
      <c r="E197" s="267" t="s">
        <v>19</v>
      </c>
      <c r="F197" s="268" t="s">
        <v>165</v>
      </c>
      <c r="G197" s="266"/>
      <c r="H197" s="267" t="s">
        <v>19</v>
      </c>
      <c r="I197" s="269"/>
      <c r="J197" s="266"/>
      <c r="K197" s="266"/>
      <c r="L197" s="270"/>
      <c r="M197" s="271"/>
      <c r="N197" s="272"/>
      <c r="O197" s="272"/>
      <c r="P197" s="272"/>
      <c r="Q197" s="272"/>
      <c r="R197" s="272"/>
      <c r="S197" s="272"/>
      <c r="T197" s="27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4" t="s">
        <v>139</v>
      </c>
      <c r="AU197" s="274" t="s">
        <v>137</v>
      </c>
      <c r="AV197" s="15" t="s">
        <v>83</v>
      </c>
      <c r="AW197" s="15" t="s">
        <v>37</v>
      </c>
      <c r="AX197" s="15" t="s">
        <v>75</v>
      </c>
      <c r="AY197" s="274" t="s">
        <v>129</v>
      </c>
    </row>
    <row r="198" s="13" customFormat="1">
      <c r="A198" s="13"/>
      <c r="B198" s="232"/>
      <c r="C198" s="233"/>
      <c r="D198" s="234" t="s">
        <v>139</v>
      </c>
      <c r="E198" s="235" t="s">
        <v>19</v>
      </c>
      <c r="F198" s="236" t="s">
        <v>214</v>
      </c>
      <c r="G198" s="233"/>
      <c r="H198" s="237">
        <v>0.94999999999999996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139</v>
      </c>
      <c r="AU198" s="243" t="s">
        <v>137</v>
      </c>
      <c r="AV198" s="13" t="s">
        <v>137</v>
      </c>
      <c r="AW198" s="13" t="s">
        <v>37</v>
      </c>
      <c r="AX198" s="13" t="s">
        <v>75</v>
      </c>
      <c r="AY198" s="243" t="s">
        <v>129</v>
      </c>
    </row>
    <row r="199" s="14" customFormat="1">
      <c r="A199" s="14"/>
      <c r="B199" s="244"/>
      <c r="C199" s="245"/>
      <c r="D199" s="234" t="s">
        <v>139</v>
      </c>
      <c r="E199" s="246" t="s">
        <v>19</v>
      </c>
      <c r="F199" s="247" t="s">
        <v>141</v>
      </c>
      <c r="G199" s="245"/>
      <c r="H199" s="248">
        <v>0.94999999999999996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139</v>
      </c>
      <c r="AU199" s="254" t="s">
        <v>137</v>
      </c>
      <c r="AV199" s="14" t="s">
        <v>136</v>
      </c>
      <c r="AW199" s="14" t="s">
        <v>37</v>
      </c>
      <c r="AX199" s="14" t="s">
        <v>83</v>
      </c>
      <c r="AY199" s="254" t="s">
        <v>129</v>
      </c>
    </row>
    <row r="200" s="13" customFormat="1">
      <c r="A200" s="13"/>
      <c r="B200" s="232"/>
      <c r="C200" s="233"/>
      <c r="D200" s="234" t="s">
        <v>139</v>
      </c>
      <c r="E200" s="233"/>
      <c r="F200" s="236" t="s">
        <v>238</v>
      </c>
      <c r="G200" s="233"/>
      <c r="H200" s="237">
        <v>0.998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139</v>
      </c>
      <c r="AU200" s="243" t="s">
        <v>137</v>
      </c>
      <c r="AV200" s="13" t="s">
        <v>137</v>
      </c>
      <c r="AW200" s="13" t="s">
        <v>4</v>
      </c>
      <c r="AX200" s="13" t="s">
        <v>83</v>
      </c>
      <c r="AY200" s="243" t="s">
        <v>129</v>
      </c>
    </row>
    <row r="201" s="2" customFormat="1" ht="16.5" customHeight="1">
      <c r="A201" s="39"/>
      <c r="B201" s="40"/>
      <c r="C201" s="219" t="s">
        <v>239</v>
      </c>
      <c r="D201" s="219" t="s">
        <v>131</v>
      </c>
      <c r="E201" s="220" t="s">
        <v>240</v>
      </c>
      <c r="F201" s="221" t="s">
        <v>241</v>
      </c>
      <c r="G201" s="222" t="s">
        <v>134</v>
      </c>
      <c r="H201" s="223">
        <v>41.238</v>
      </c>
      <c r="I201" s="224"/>
      <c r="J201" s="225">
        <f>ROUND(I201*H201,2)</f>
        <v>0</v>
      </c>
      <c r="K201" s="221" t="s">
        <v>135</v>
      </c>
      <c r="L201" s="45"/>
      <c r="M201" s="226" t="s">
        <v>19</v>
      </c>
      <c r="N201" s="227" t="s">
        <v>47</v>
      </c>
      <c r="O201" s="85"/>
      <c r="P201" s="228">
        <f>O201*H201</f>
        <v>0</v>
      </c>
      <c r="Q201" s="228">
        <v>0.0048999999999999998</v>
      </c>
      <c r="R201" s="228">
        <f>Q201*H201</f>
        <v>0.2020662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136</v>
      </c>
      <c r="AT201" s="230" t="s">
        <v>131</v>
      </c>
      <c r="AU201" s="230" t="s">
        <v>137</v>
      </c>
      <c r="AY201" s="18" t="s">
        <v>129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137</v>
      </c>
      <c r="BK201" s="231">
        <f>ROUND(I201*H201,2)</f>
        <v>0</v>
      </c>
      <c r="BL201" s="18" t="s">
        <v>136</v>
      </c>
      <c r="BM201" s="230" t="s">
        <v>242</v>
      </c>
    </row>
    <row r="202" s="15" customFormat="1">
      <c r="A202" s="15"/>
      <c r="B202" s="265"/>
      <c r="C202" s="266"/>
      <c r="D202" s="234" t="s">
        <v>139</v>
      </c>
      <c r="E202" s="267" t="s">
        <v>19</v>
      </c>
      <c r="F202" s="268" t="s">
        <v>164</v>
      </c>
      <c r="G202" s="266"/>
      <c r="H202" s="267" t="s">
        <v>19</v>
      </c>
      <c r="I202" s="269"/>
      <c r="J202" s="266"/>
      <c r="K202" s="266"/>
      <c r="L202" s="270"/>
      <c r="M202" s="271"/>
      <c r="N202" s="272"/>
      <c r="O202" s="272"/>
      <c r="P202" s="272"/>
      <c r="Q202" s="272"/>
      <c r="R202" s="272"/>
      <c r="S202" s="272"/>
      <c r="T202" s="27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4" t="s">
        <v>139</v>
      </c>
      <c r="AU202" s="274" t="s">
        <v>137</v>
      </c>
      <c r="AV202" s="15" t="s">
        <v>83</v>
      </c>
      <c r="AW202" s="15" t="s">
        <v>37</v>
      </c>
      <c r="AX202" s="15" t="s">
        <v>75</v>
      </c>
      <c r="AY202" s="274" t="s">
        <v>129</v>
      </c>
    </row>
    <row r="203" s="15" customFormat="1">
      <c r="A203" s="15"/>
      <c r="B203" s="265"/>
      <c r="C203" s="266"/>
      <c r="D203" s="234" t="s">
        <v>139</v>
      </c>
      <c r="E203" s="267" t="s">
        <v>19</v>
      </c>
      <c r="F203" s="268" t="s">
        <v>165</v>
      </c>
      <c r="G203" s="266"/>
      <c r="H203" s="267" t="s">
        <v>19</v>
      </c>
      <c r="I203" s="269"/>
      <c r="J203" s="266"/>
      <c r="K203" s="266"/>
      <c r="L203" s="270"/>
      <c r="M203" s="271"/>
      <c r="N203" s="272"/>
      <c r="O203" s="272"/>
      <c r="P203" s="272"/>
      <c r="Q203" s="272"/>
      <c r="R203" s="272"/>
      <c r="S203" s="272"/>
      <c r="T203" s="27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4" t="s">
        <v>139</v>
      </c>
      <c r="AU203" s="274" t="s">
        <v>137</v>
      </c>
      <c r="AV203" s="15" t="s">
        <v>83</v>
      </c>
      <c r="AW203" s="15" t="s">
        <v>37</v>
      </c>
      <c r="AX203" s="15" t="s">
        <v>75</v>
      </c>
      <c r="AY203" s="274" t="s">
        <v>129</v>
      </c>
    </row>
    <row r="204" s="13" customFormat="1">
      <c r="A204" s="13"/>
      <c r="B204" s="232"/>
      <c r="C204" s="233"/>
      <c r="D204" s="234" t="s">
        <v>139</v>
      </c>
      <c r="E204" s="235" t="s">
        <v>19</v>
      </c>
      <c r="F204" s="236" t="s">
        <v>170</v>
      </c>
      <c r="G204" s="233"/>
      <c r="H204" s="237">
        <v>42.664999999999999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139</v>
      </c>
      <c r="AU204" s="243" t="s">
        <v>137</v>
      </c>
      <c r="AV204" s="13" t="s">
        <v>137</v>
      </c>
      <c r="AW204" s="13" t="s">
        <v>37</v>
      </c>
      <c r="AX204" s="13" t="s">
        <v>75</v>
      </c>
      <c r="AY204" s="243" t="s">
        <v>129</v>
      </c>
    </row>
    <row r="205" s="13" customFormat="1">
      <c r="A205" s="13"/>
      <c r="B205" s="232"/>
      <c r="C205" s="233"/>
      <c r="D205" s="234" t="s">
        <v>139</v>
      </c>
      <c r="E205" s="235" t="s">
        <v>19</v>
      </c>
      <c r="F205" s="236" t="s">
        <v>171</v>
      </c>
      <c r="G205" s="233"/>
      <c r="H205" s="237">
        <v>0.34699999999999998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139</v>
      </c>
      <c r="AU205" s="243" t="s">
        <v>137</v>
      </c>
      <c r="AV205" s="13" t="s">
        <v>137</v>
      </c>
      <c r="AW205" s="13" t="s">
        <v>37</v>
      </c>
      <c r="AX205" s="13" t="s">
        <v>75</v>
      </c>
      <c r="AY205" s="243" t="s">
        <v>129</v>
      </c>
    </row>
    <row r="206" s="13" customFormat="1">
      <c r="A206" s="13"/>
      <c r="B206" s="232"/>
      <c r="C206" s="233"/>
      <c r="D206" s="234" t="s">
        <v>139</v>
      </c>
      <c r="E206" s="235" t="s">
        <v>19</v>
      </c>
      <c r="F206" s="236" t="s">
        <v>172</v>
      </c>
      <c r="G206" s="233"/>
      <c r="H206" s="237">
        <v>-1.774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139</v>
      </c>
      <c r="AU206" s="243" t="s">
        <v>137</v>
      </c>
      <c r="AV206" s="13" t="s">
        <v>137</v>
      </c>
      <c r="AW206" s="13" t="s">
        <v>37</v>
      </c>
      <c r="AX206" s="13" t="s">
        <v>75</v>
      </c>
      <c r="AY206" s="243" t="s">
        <v>129</v>
      </c>
    </row>
    <row r="207" s="14" customFormat="1">
      <c r="A207" s="14"/>
      <c r="B207" s="244"/>
      <c r="C207" s="245"/>
      <c r="D207" s="234" t="s">
        <v>139</v>
      </c>
      <c r="E207" s="246" t="s">
        <v>19</v>
      </c>
      <c r="F207" s="247" t="s">
        <v>141</v>
      </c>
      <c r="G207" s="245"/>
      <c r="H207" s="248">
        <v>41.238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139</v>
      </c>
      <c r="AU207" s="254" t="s">
        <v>137</v>
      </c>
      <c r="AV207" s="14" t="s">
        <v>136</v>
      </c>
      <c r="AW207" s="14" t="s">
        <v>37</v>
      </c>
      <c r="AX207" s="14" t="s">
        <v>83</v>
      </c>
      <c r="AY207" s="254" t="s">
        <v>129</v>
      </c>
    </row>
    <row r="208" s="2" customFormat="1" ht="21.75" customHeight="1">
      <c r="A208" s="39"/>
      <c r="B208" s="40"/>
      <c r="C208" s="219" t="s">
        <v>243</v>
      </c>
      <c r="D208" s="219" t="s">
        <v>131</v>
      </c>
      <c r="E208" s="220" t="s">
        <v>244</v>
      </c>
      <c r="F208" s="221" t="s">
        <v>245</v>
      </c>
      <c r="G208" s="222" t="s">
        <v>134</v>
      </c>
      <c r="H208" s="223">
        <v>42.695</v>
      </c>
      <c r="I208" s="224"/>
      <c r="J208" s="225">
        <f>ROUND(I208*H208,2)</f>
        <v>0</v>
      </c>
      <c r="K208" s="221" t="s">
        <v>135</v>
      </c>
      <c r="L208" s="45"/>
      <c r="M208" s="226" t="s">
        <v>19</v>
      </c>
      <c r="N208" s="227" t="s">
        <v>47</v>
      </c>
      <c r="O208" s="85"/>
      <c r="P208" s="228">
        <f>O208*H208</f>
        <v>0</v>
      </c>
      <c r="Q208" s="228">
        <v>0.00348</v>
      </c>
      <c r="R208" s="228">
        <f>Q208*H208</f>
        <v>0.14857860000000001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136</v>
      </c>
      <c r="AT208" s="230" t="s">
        <v>131</v>
      </c>
      <c r="AU208" s="230" t="s">
        <v>137</v>
      </c>
      <c r="AY208" s="18" t="s">
        <v>129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137</v>
      </c>
      <c r="BK208" s="231">
        <f>ROUND(I208*H208,2)</f>
        <v>0</v>
      </c>
      <c r="BL208" s="18" t="s">
        <v>136</v>
      </c>
      <c r="BM208" s="230" t="s">
        <v>246</v>
      </c>
    </row>
    <row r="209" s="15" customFormat="1">
      <c r="A209" s="15"/>
      <c r="B209" s="265"/>
      <c r="C209" s="266"/>
      <c r="D209" s="234" t="s">
        <v>139</v>
      </c>
      <c r="E209" s="267" t="s">
        <v>19</v>
      </c>
      <c r="F209" s="268" t="s">
        <v>164</v>
      </c>
      <c r="G209" s="266"/>
      <c r="H209" s="267" t="s">
        <v>19</v>
      </c>
      <c r="I209" s="269"/>
      <c r="J209" s="266"/>
      <c r="K209" s="266"/>
      <c r="L209" s="270"/>
      <c r="M209" s="271"/>
      <c r="N209" s="272"/>
      <c r="O209" s="272"/>
      <c r="P209" s="272"/>
      <c r="Q209" s="272"/>
      <c r="R209" s="272"/>
      <c r="S209" s="272"/>
      <c r="T209" s="27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4" t="s">
        <v>139</v>
      </c>
      <c r="AU209" s="274" t="s">
        <v>137</v>
      </c>
      <c r="AV209" s="15" t="s">
        <v>83</v>
      </c>
      <c r="AW209" s="15" t="s">
        <v>37</v>
      </c>
      <c r="AX209" s="15" t="s">
        <v>75</v>
      </c>
      <c r="AY209" s="274" t="s">
        <v>129</v>
      </c>
    </row>
    <row r="210" s="15" customFormat="1">
      <c r="A210" s="15"/>
      <c r="B210" s="265"/>
      <c r="C210" s="266"/>
      <c r="D210" s="234" t="s">
        <v>139</v>
      </c>
      <c r="E210" s="267" t="s">
        <v>19</v>
      </c>
      <c r="F210" s="268" t="s">
        <v>165</v>
      </c>
      <c r="G210" s="266"/>
      <c r="H210" s="267" t="s">
        <v>19</v>
      </c>
      <c r="I210" s="269"/>
      <c r="J210" s="266"/>
      <c r="K210" s="266"/>
      <c r="L210" s="270"/>
      <c r="M210" s="271"/>
      <c r="N210" s="272"/>
      <c r="O210" s="272"/>
      <c r="P210" s="272"/>
      <c r="Q210" s="272"/>
      <c r="R210" s="272"/>
      <c r="S210" s="272"/>
      <c r="T210" s="27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4" t="s">
        <v>139</v>
      </c>
      <c r="AU210" s="274" t="s">
        <v>137</v>
      </c>
      <c r="AV210" s="15" t="s">
        <v>83</v>
      </c>
      <c r="AW210" s="15" t="s">
        <v>37</v>
      </c>
      <c r="AX210" s="15" t="s">
        <v>75</v>
      </c>
      <c r="AY210" s="274" t="s">
        <v>129</v>
      </c>
    </row>
    <row r="211" s="13" customFormat="1">
      <c r="A211" s="13"/>
      <c r="B211" s="232"/>
      <c r="C211" s="233"/>
      <c r="D211" s="234" t="s">
        <v>139</v>
      </c>
      <c r="E211" s="235" t="s">
        <v>19</v>
      </c>
      <c r="F211" s="236" t="s">
        <v>247</v>
      </c>
      <c r="G211" s="233"/>
      <c r="H211" s="237">
        <v>33.741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139</v>
      </c>
      <c r="AU211" s="243" t="s">
        <v>137</v>
      </c>
      <c r="AV211" s="13" t="s">
        <v>137</v>
      </c>
      <c r="AW211" s="13" t="s">
        <v>37</v>
      </c>
      <c r="AX211" s="13" t="s">
        <v>75</v>
      </c>
      <c r="AY211" s="243" t="s">
        <v>129</v>
      </c>
    </row>
    <row r="212" s="13" customFormat="1">
      <c r="A212" s="13"/>
      <c r="B212" s="232"/>
      <c r="C212" s="233"/>
      <c r="D212" s="234" t="s">
        <v>139</v>
      </c>
      <c r="E212" s="235" t="s">
        <v>19</v>
      </c>
      <c r="F212" s="236" t="s">
        <v>248</v>
      </c>
      <c r="G212" s="233"/>
      <c r="H212" s="237">
        <v>10.281000000000001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139</v>
      </c>
      <c r="AU212" s="243" t="s">
        <v>137</v>
      </c>
      <c r="AV212" s="13" t="s">
        <v>137</v>
      </c>
      <c r="AW212" s="13" t="s">
        <v>37</v>
      </c>
      <c r="AX212" s="13" t="s">
        <v>75</v>
      </c>
      <c r="AY212" s="243" t="s">
        <v>129</v>
      </c>
    </row>
    <row r="213" s="13" customFormat="1">
      <c r="A213" s="13"/>
      <c r="B213" s="232"/>
      <c r="C213" s="233"/>
      <c r="D213" s="234" t="s">
        <v>139</v>
      </c>
      <c r="E213" s="235" t="s">
        <v>19</v>
      </c>
      <c r="F213" s="236" t="s">
        <v>171</v>
      </c>
      <c r="G213" s="233"/>
      <c r="H213" s="237">
        <v>0.34699999999999998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139</v>
      </c>
      <c r="AU213" s="243" t="s">
        <v>137</v>
      </c>
      <c r="AV213" s="13" t="s">
        <v>137</v>
      </c>
      <c r="AW213" s="13" t="s">
        <v>37</v>
      </c>
      <c r="AX213" s="13" t="s">
        <v>75</v>
      </c>
      <c r="AY213" s="243" t="s">
        <v>129</v>
      </c>
    </row>
    <row r="214" s="13" customFormat="1">
      <c r="A214" s="13"/>
      <c r="B214" s="232"/>
      <c r="C214" s="233"/>
      <c r="D214" s="234" t="s">
        <v>139</v>
      </c>
      <c r="E214" s="235" t="s">
        <v>19</v>
      </c>
      <c r="F214" s="236" t="s">
        <v>194</v>
      </c>
      <c r="G214" s="233"/>
      <c r="H214" s="237">
        <v>0.10000000000000001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139</v>
      </c>
      <c r="AU214" s="243" t="s">
        <v>137</v>
      </c>
      <c r="AV214" s="13" t="s">
        <v>137</v>
      </c>
      <c r="AW214" s="13" t="s">
        <v>37</v>
      </c>
      <c r="AX214" s="13" t="s">
        <v>75</v>
      </c>
      <c r="AY214" s="243" t="s">
        <v>129</v>
      </c>
    </row>
    <row r="215" s="13" customFormat="1">
      <c r="A215" s="13"/>
      <c r="B215" s="232"/>
      <c r="C215" s="233"/>
      <c r="D215" s="234" t="s">
        <v>139</v>
      </c>
      <c r="E215" s="235" t="s">
        <v>19</v>
      </c>
      <c r="F215" s="236" t="s">
        <v>172</v>
      </c>
      <c r="G215" s="233"/>
      <c r="H215" s="237">
        <v>-1.774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139</v>
      </c>
      <c r="AU215" s="243" t="s">
        <v>137</v>
      </c>
      <c r="AV215" s="13" t="s">
        <v>137</v>
      </c>
      <c r="AW215" s="13" t="s">
        <v>37</v>
      </c>
      <c r="AX215" s="13" t="s">
        <v>75</v>
      </c>
      <c r="AY215" s="243" t="s">
        <v>129</v>
      </c>
    </row>
    <row r="216" s="14" customFormat="1">
      <c r="A216" s="14"/>
      <c r="B216" s="244"/>
      <c r="C216" s="245"/>
      <c r="D216" s="234" t="s">
        <v>139</v>
      </c>
      <c r="E216" s="246" t="s">
        <v>19</v>
      </c>
      <c r="F216" s="247" t="s">
        <v>141</v>
      </c>
      <c r="G216" s="245"/>
      <c r="H216" s="248">
        <v>42.695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139</v>
      </c>
      <c r="AU216" s="254" t="s">
        <v>137</v>
      </c>
      <c r="AV216" s="14" t="s">
        <v>136</v>
      </c>
      <c r="AW216" s="14" t="s">
        <v>37</v>
      </c>
      <c r="AX216" s="14" t="s">
        <v>83</v>
      </c>
      <c r="AY216" s="254" t="s">
        <v>129</v>
      </c>
    </row>
    <row r="217" s="2" customFormat="1" ht="21.75" customHeight="1">
      <c r="A217" s="39"/>
      <c r="B217" s="40"/>
      <c r="C217" s="219" t="s">
        <v>249</v>
      </c>
      <c r="D217" s="219" t="s">
        <v>131</v>
      </c>
      <c r="E217" s="220" t="s">
        <v>250</v>
      </c>
      <c r="F217" s="221" t="s">
        <v>251</v>
      </c>
      <c r="G217" s="222" t="s">
        <v>134</v>
      </c>
      <c r="H217" s="223">
        <v>1.774</v>
      </c>
      <c r="I217" s="224"/>
      <c r="J217" s="225">
        <f>ROUND(I217*H217,2)</f>
        <v>0</v>
      </c>
      <c r="K217" s="221" t="s">
        <v>135</v>
      </c>
      <c r="L217" s="45"/>
      <c r="M217" s="226" t="s">
        <v>19</v>
      </c>
      <c r="N217" s="227" t="s">
        <v>47</v>
      </c>
      <c r="O217" s="85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136</v>
      </c>
      <c r="AT217" s="230" t="s">
        <v>131</v>
      </c>
      <c r="AU217" s="230" t="s">
        <v>137</v>
      </c>
      <c r="AY217" s="18" t="s">
        <v>129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137</v>
      </c>
      <c r="BK217" s="231">
        <f>ROUND(I217*H217,2)</f>
        <v>0</v>
      </c>
      <c r="BL217" s="18" t="s">
        <v>136</v>
      </c>
      <c r="BM217" s="230" t="s">
        <v>252</v>
      </c>
    </row>
    <row r="218" s="15" customFormat="1">
      <c r="A218" s="15"/>
      <c r="B218" s="265"/>
      <c r="C218" s="266"/>
      <c r="D218" s="234" t="s">
        <v>139</v>
      </c>
      <c r="E218" s="267" t="s">
        <v>19</v>
      </c>
      <c r="F218" s="268" t="s">
        <v>164</v>
      </c>
      <c r="G218" s="266"/>
      <c r="H218" s="267" t="s">
        <v>19</v>
      </c>
      <c r="I218" s="269"/>
      <c r="J218" s="266"/>
      <c r="K218" s="266"/>
      <c r="L218" s="270"/>
      <c r="M218" s="271"/>
      <c r="N218" s="272"/>
      <c r="O218" s="272"/>
      <c r="P218" s="272"/>
      <c r="Q218" s="272"/>
      <c r="R218" s="272"/>
      <c r="S218" s="272"/>
      <c r="T218" s="27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4" t="s">
        <v>139</v>
      </c>
      <c r="AU218" s="274" t="s">
        <v>137</v>
      </c>
      <c r="AV218" s="15" t="s">
        <v>83</v>
      </c>
      <c r="AW218" s="15" t="s">
        <v>37</v>
      </c>
      <c r="AX218" s="15" t="s">
        <v>75</v>
      </c>
      <c r="AY218" s="274" t="s">
        <v>129</v>
      </c>
    </row>
    <row r="219" s="15" customFormat="1">
      <c r="A219" s="15"/>
      <c r="B219" s="265"/>
      <c r="C219" s="266"/>
      <c r="D219" s="234" t="s">
        <v>139</v>
      </c>
      <c r="E219" s="267" t="s">
        <v>19</v>
      </c>
      <c r="F219" s="268" t="s">
        <v>165</v>
      </c>
      <c r="G219" s="266"/>
      <c r="H219" s="267" t="s">
        <v>19</v>
      </c>
      <c r="I219" s="269"/>
      <c r="J219" s="266"/>
      <c r="K219" s="266"/>
      <c r="L219" s="270"/>
      <c r="M219" s="271"/>
      <c r="N219" s="272"/>
      <c r="O219" s="272"/>
      <c r="P219" s="272"/>
      <c r="Q219" s="272"/>
      <c r="R219" s="272"/>
      <c r="S219" s="272"/>
      <c r="T219" s="27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4" t="s">
        <v>139</v>
      </c>
      <c r="AU219" s="274" t="s">
        <v>137</v>
      </c>
      <c r="AV219" s="15" t="s">
        <v>83</v>
      </c>
      <c r="AW219" s="15" t="s">
        <v>37</v>
      </c>
      <c r="AX219" s="15" t="s">
        <v>75</v>
      </c>
      <c r="AY219" s="274" t="s">
        <v>129</v>
      </c>
    </row>
    <row r="220" s="13" customFormat="1">
      <c r="A220" s="13"/>
      <c r="B220" s="232"/>
      <c r="C220" s="233"/>
      <c r="D220" s="234" t="s">
        <v>139</v>
      </c>
      <c r="E220" s="235" t="s">
        <v>19</v>
      </c>
      <c r="F220" s="236" t="s">
        <v>253</v>
      </c>
      <c r="G220" s="233"/>
      <c r="H220" s="237">
        <v>1.774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139</v>
      </c>
      <c r="AU220" s="243" t="s">
        <v>137</v>
      </c>
      <c r="AV220" s="13" t="s">
        <v>137</v>
      </c>
      <c r="AW220" s="13" t="s">
        <v>37</v>
      </c>
      <c r="AX220" s="13" t="s">
        <v>75</v>
      </c>
      <c r="AY220" s="243" t="s">
        <v>129</v>
      </c>
    </row>
    <row r="221" s="14" customFormat="1">
      <c r="A221" s="14"/>
      <c r="B221" s="244"/>
      <c r="C221" s="245"/>
      <c r="D221" s="234" t="s">
        <v>139</v>
      </c>
      <c r="E221" s="246" t="s">
        <v>19</v>
      </c>
      <c r="F221" s="247" t="s">
        <v>141</v>
      </c>
      <c r="G221" s="245"/>
      <c r="H221" s="248">
        <v>1.774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139</v>
      </c>
      <c r="AU221" s="254" t="s">
        <v>137</v>
      </c>
      <c r="AV221" s="14" t="s">
        <v>136</v>
      </c>
      <c r="AW221" s="14" t="s">
        <v>37</v>
      </c>
      <c r="AX221" s="14" t="s">
        <v>83</v>
      </c>
      <c r="AY221" s="254" t="s">
        <v>129</v>
      </c>
    </row>
    <row r="222" s="2" customFormat="1" ht="16.5" customHeight="1">
      <c r="A222" s="39"/>
      <c r="B222" s="40"/>
      <c r="C222" s="219" t="s">
        <v>7</v>
      </c>
      <c r="D222" s="219" t="s">
        <v>131</v>
      </c>
      <c r="E222" s="220" t="s">
        <v>254</v>
      </c>
      <c r="F222" s="221" t="s">
        <v>255</v>
      </c>
      <c r="G222" s="222" t="s">
        <v>134</v>
      </c>
      <c r="H222" s="223">
        <v>41.238</v>
      </c>
      <c r="I222" s="224"/>
      <c r="J222" s="225">
        <f>ROUND(I222*H222,2)</f>
        <v>0</v>
      </c>
      <c r="K222" s="221" t="s">
        <v>135</v>
      </c>
      <c r="L222" s="45"/>
      <c r="M222" s="226" t="s">
        <v>19</v>
      </c>
      <c r="N222" s="227" t="s">
        <v>47</v>
      </c>
      <c r="O222" s="85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136</v>
      </c>
      <c r="AT222" s="230" t="s">
        <v>131</v>
      </c>
      <c r="AU222" s="230" t="s">
        <v>137</v>
      </c>
      <c r="AY222" s="18" t="s">
        <v>129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137</v>
      </c>
      <c r="BK222" s="231">
        <f>ROUND(I222*H222,2)</f>
        <v>0</v>
      </c>
      <c r="BL222" s="18" t="s">
        <v>136</v>
      </c>
      <c r="BM222" s="230" t="s">
        <v>256</v>
      </c>
    </row>
    <row r="223" s="15" customFormat="1">
      <c r="A223" s="15"/>
      <c r="B223" s="265"/>
      <c r="C223" s="266"/>
      <c r="D223" s="234" t="s">
        <v>139</v>
      </c>
      <c r="E223" s="267" t="s">
        <v>19</v>
      </c>
      <c r="F223" s="268" t="s">
        <v>164</v>
      </c>
      <c r="G223" s="266"/>
      <c r="H223" s="267" t="s">
        <v>19</v>
      </c>
      <c r="I223" s="269"/>
      <c r="J223" s="266"/>
      <c r="K223" s="266"/>
      <c r="L223" s="270"/>
      <c r="M223" s="271"/>
      <c r="N223" s="272"/>
      <c r="O223" s="272"/>
      <c r="P223" s="272"/>
      <c r="Q223" s="272"/>
      <c r="R223" s="272"/>
      <c r="S223" s="272"/>
      <c r="T223" s="27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4" t="s">
        <v>139</v>
      </c>
      <c r="AU223" s="274" t="s">
        <v>137</v>
      </c>
      <c r="AV223" s="15" t="s">
        <v>83</v>
      </c>
      <c r="AW223" s="15" t="s">
        <v>37</v>
      </c>
      <c r="AX223" s="15" t="s">
        <v>75</v>
      </c>
      <c r="AY223" s="274" t="s">
        <v>129</v>
      </c>
    </row>
    <row r="224" s="15" customFormat="1">
      <c r="A224" s="15"/>
      <c r="B224" s="265"/>
      <c r="C224" s="266"/>
      <c r="D224" s="234" t="s">
        <v>139</v>
      </c>
      <c r="E224" s="267" t="s">
        <v>19</v>
      </c>
      <c r="F224" s="268" t="s">
        <v>165</v>
      </c>
      <c r="G224" s="266"/>
      <c r="H224" s="267" t="s">
        <v>19</v>
      </c>
      <c r="I224" s="269"/>
      <c r="J224" s="266"/>
      <c r="K224" s="266"/>
      <c r="L224" s="270"/>
      <c r="M224" s="271"/>
      <c r="N224" s="272"/>
      <c r="O224" s="272"/>
      <c r="P224" s="272"/>
      <c r="Q224" s="272"/>
      <c r="R224" s="272"/>
      <c r="S224" s="272"/>
      <c r="T224" s="27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4" t="s">
        <v>139</v>
      </c>
      <c r="AU224" s="274" t="s">
        <v>137</v>
      </c>
      <c r="AV224" s="15" t="s">
        <v>83</v>
      </c>
      <c r="AW224" s="15" t="s">
        <v>37</v>
      </c>
      <c r="AX224" s="15" t="s">
        <v>75</v>
      </c>
      <c r="AY224" s="274" t="s">
        <v>129</v>
      </c>
    </row>
    <row r="225" s="13" customFormat="1">
      <c r="A225" s="13"/>
      <c r="B225" s="232"/>
      <c r="C225" s="233"/>
      <c r="D225" s="234" t="s">
        <v>139</v>
      </c>
      <c r="E225" s="235" t="s">
        <v>19</v>
      </c>
      <c r="F225" s="236" t="s">
        <v>170</v>
      </c>
      <c r="G225" s="233"/>
      <c r="H225" s="237">
        <v>42.664999999999999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139</v>
      </c>
      <c r="AU225" s="243" t="s">
        <v>137</v>
      </c>
      <c r="AV225" s="13" t="s">
        <v>137</v>
      </c>
      <c r="AW225" s="13" t="s">
        <v>37</v>
      </c>
      <c r="AX225" s="13" t="s">
        <v>75</v>
      </c>
      <c r="AY225" s="243" t="s">
        <v>129</v>
      </c>
    </row>
    <row r="226" s="13" customFormat="1">
      <c r="A226" s="13"/>
      <c r="B226" s="232"/>
      <c r="C226" s="233"/>
      <c r="D226" s="234" t="s">
        <v>139</v>
      </c>
      <c r="E226" s="235" t="s">
        <v>19</v>
      </c>
      <c r="F226" s="236" t="s">
        <v>171</v>
      </c>
      <c r="G226" s="233"/>
      <c r="H226" s="237">
        <v>0.34699999999999998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139</v>
      </c>
      <c r="AU226" s="243" t="s">
        <v>137</v>
      </c>
      <c r="AV226" s="13" t="s">
        <v>137</v>
      </c>
      <c r="AW226" s="13" t="s">
        <v>37</v>
      </c>
      <c r="AX226" s="13" t="s">
        <v>75</v>
      </c>
      <c r="AY226" s="243" t="s">
        <v>129</v>
      </c>
    </row>
    <row r="227" s="13" customFormat="1">
      <c r="A227" s="13"/>
      <c r="B227" s="232"/>
      <c r="C227" s="233"/>
      <c r="D227" s="234" t="s">
        <v>139</v>
      </c>
      <c r="E227" s="235" t="s">
        <v>19</v>
      </c>
      <c r="F227" s="236" t="s">
        <v>172</v>
      </c>
      <c r="G227" s="233"/>
      <c r="H227" s="237">
        <v>-1.774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139</v>
      </c>
      <c r="AU227" s="243" t="s">
        <v>137</v>
      </c>
      <c r="AV227" s="13" t="s">
        <v>137</v>
      </c>
      <c r="AW227" s="13" t="s">
        <v>37</v>
      </c>
      <c r="AX227" s="13" t="s">
        <v>75</v>
      </c>
      <c r="AY227" s="243" t="s">
        <v>129</v>
      </c>
    </row>
    <row r="228" s="14" customFormat="1">
      <c r="A228" s="14"/>
      <c r="B228" s="244"/>
      <c r="C228" s="245"/>
      <c r="D228" s="234" t="s">
        <v>139</v>
      </c>
      <c r="E228" s="246" t="s">
        <v>19</v>
      </c>
      <c r="F228" s="247" t="s">
        <v>141</v>
      </c>
      <c r="G228" s="245"/>
      <c r="H228" s="248">
        <v>41.238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139</v>
      </c>
      <c r="AU228" s="254" t="s">
        <v>137</v>
      </c>
      <c r="AV228" s="14" t="s">
        <v>136</v>
      </c>
      <c r="AW228" s="14" t="s">
        <v>37</v>
      </c>
      <c r="AX228" s="14" t="s">
        <v>83</v>
      </c>
      <c r="AY228" s="254" t="s">
        <v>129</v>
      </c>
    </row>
    <row r="229" s="12" customFormat="1" ht="22.8" customHeight="1">
      <c r="A229" s="12"/>
      <c r="B229" s="203"/>
      <c r="C229" s="204"/>
      <c r="D229" s="205" t="s">
        <v>74</v>
      </c>
      <c r="E229" s="217" t="s">
        <v>184</v>
      </c>
      <c r="F229" s="217" t="s">
        <v>257</v>
      </c>
      <c r="G229" s="204"/>
      <c r="H229" s="204"/>
      <c r="I229" s="207"/>
      <c r="J229" s="218">
        <f>BK229</f>
        <v>0</v>
      </c>
      <c r="K229" s="204"/>
      <c r="L229" s="209"/>
      <c r="M229" s="210"/>
      <c r="N229" s="211"/>
      <c r="O229" s="211"/>
      <c r="P229" s="212">
        <f>SUM(P230:P246)</f>
        <v>0</v>
      </c>
      <c r="Q229" s="211"/>
      <c r="R229" s="212">
        <f>SUM(R230:R246)</f>
        <v>34.059106159999999</v>
      </c>
      <c r="S229" s="211"/>
      <c r="T229" s="213">
        <f>SUM(T230:T246)</f>
        <v>0.085727999999999985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4" t="s">
        <v>83</v>
      </c>
      <c r="AT229" s="215" t="s">
        <v>74</v>
      </c>
      <c r="AU229" s="215" t="s">
        <v>83</v>
      </c>
      <c r="AY229" s="214" t="s">
        <v>129</v>
      </c>
      <c r="BK229" s="216">
        <f>SUM(BK230:BK246)</f>
        <v>0</v>
      </c>
    </row>
    <row r="230" s="2" customFormat="1" ht="21.75" customHeight="1">
      <c r="A230" s="39"/>
      <c r="B230" s="40"/>
      <c r="C230" s="219" t="s">
        <v>258</v>
      </c>
      <c r="D230" s="219" t="s">
        <v>131</v>
      </c>
      <c r="E230" s="220" t="s">
        <v>259</v>
      </c>
      <c r="F230" s="221" t="s">
        <v>260</v>
      </c>
      <c r="G230" s="222" t="s">
        <v>134</v>
      </c>
      <c r="H230" s="223">
        <v>21.431999999999999</v>
      </c>
      <c r="I230" s="224"/>
      <c r="J230" s="225">
        <f>ROUND(I230*H230,2)</f>
        <v>0</v>
      </c>
      <c r="K230" s="221" t="s">
        <v>135</v>
      </c>
      <c r="L230" s="45"/>
      <c r="M230" s="226" t="s">
        <v>19</v>
      </c>
      <c r="N230" s="227" t="s">
        <v>47</v>
      </c>
      <c r="O230" s="85"/>
      <c r="P230" s="228">
        <f>O230*H230</f>
        <v>0</v>
      </c>
      <c r="Q230" s="228">
        <v>0.00012999999999999999</v>
      </c>
      <c r="R230" s="228">
        <f>Q230*H230</f>
        <v>0.0027861599999999998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136</v>
      </c>
      <c r="AT230" s="230" t="s">
        <v>131</v>
      </c>
      <c r="AU230" s="230" t="s">
        <v>137</v>
      </c>
      <c r="AY230" s="18" t="s">
        <v>129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137</v>
      </c>
      <c r="BK230" s="231">
        <f>ROUND(I230*H230,2)</f>
        <v>0</v>
      </c>
      <c r="BL230" s="18" t="s">
        <v>136</v>
      </c>
      <c r="BM230" s="230" t="s">
        <v>261</v>
      </c>
    </row>
    <row r="231" s="13" customFormat="1">
      <c r="A231" s="13"/>
      <c r="B231" s="232"/>
      <c r="C231" s="233"/>
      <c r="D231" s="234" t="s">
        <v>139</v>
      </c>
      <c r="E231" s="235" t="s">
        <v>19</v>
      </c>
      <c r="F231" s="236" t="s">
        <v>262</v>
      </c>
      <c r="G231" s="233"/>
      <c r="H231" s="237">
        <v>12.096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139</v>
      </c>
      <c r="AU231" s="243" t="s">
        <v>137</v>
      </c>
      <c r="AV231" s="13" t="s">
        <v>137</v>
      </c>
      <c r="AW231" s="13" t="s">
        <v>37</v>
      </c>
      <c r="AX231" s="13" t="s">
        <v>75</v>
      </c>
      <c r="AY231" s="243" t="s">
        <v>129</v>
      </c>
    </row>
    <row r="232" s="13" customFormat="1">
      <c r="A232" s="13"/>
      <c r="B232" s="232"/>
      <c r="C232" s="233"/>
      <c r="D232" s="234" t="s">
        <v>139</v>
      </c>
      <c r="E232" s="235" t="s">
        <v>19</v>
      </c>
      <c r="F232" s="236" t="s">
        <v>263</v>
      </c>
      <c r="G232" s="233"/>
      <c r="H232" s="237">
        <v>9.3360000000000003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139</v>
      </c>
      <c r="AU232" s="243" t="s">
        <v>137</v>
      </c>
      <c r="AV232" s="13" t="s">
        <v>137</v>
      </c>
      <c r="AW232" s="13" t="s">
        <v>37</v>
      </c>
      <c r="AX232" s="13" t="s">
        <v>75</v>
      </c>
      <c r="AY232" s="243" t="s">
        <v>129</v>
      </c>
    </row>
    <row r="233" s="14" customFormat="1">
      <c r="A233" s="14"/>
      <c r="B233" s="244"/>
      <c r="C233" s="245"/>
      <c r="D233" s="234" t="s">
        <v>139</v>
      </c>
      <c r="E233" s="246" t="s">
        <v>19</v>
      </c>
      <c r="F233" s="247" t="s">
        <v>141</v>
      </c>
      <c r="G233" s="245"/>
      <c r="H233" s="248">
        <v>21.432000000000002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139</v>
      </c>
      <c r="AU233" s="254" t="s">
        <v>137</v>
      </c>
      <c r="AV233" s="14" t="s">
        <v>136</v>
      </c>
      <c r="AW233" s="14" t="s">
        <v>37</v>
      </c>
      <c r="AX233" s="14" t="s">
        <v>83</v>
      </c>
      <c r="AY233" s="254" t="s">
        <v>129</v>
      </c>
    </row>
    <row r="234" s="2" customFormat="1" ht="21.75" customHeight="1">
      <c r="A234" s="39"/>
      <c r="B234" s="40"/>
      <c r="C234" s="219" t="s">
        <v>264</v>
      </c>
      <c r="D234" s="219" t="s">
        <v>131</v>
      </c>
      <c r="E234" s="220" t="s">
        <v>265</v>
      </c>
      <c r="F234" s="221" t="s">
        <v>266</v>
      </c>
      <c r="G234" s="222" t="s">
        <v>267</v>
      </c>
      <c r="H234" s="223">
        <v>1016</v>
      </c>
      <c r="I234" s="224"/>
      <c r="J234" s="225">
        <f>ROUND(I234*H234,2)</f>
        <v>0</v>
      </c>
      <c r="K234" s="221" t="s">
        <v>135</v>
      </c>
      <c r="L234" s="45"/>
      <c r="M234" s="226" t="s">
        <v>19</v>
      </c>
      <c r="N234" s="227" t="s">
        <v>47</v>
      </c>
      <c r="O234" s="85"/>
      <c r="P234" s="228">
        <f>O234*H234</f>
        <v>0</v>
      </c>
      <c r="Q234" s="228">
        <v>0.033000000000000002</v>
      </c>
      <c r="R234" s="228">
        <f>Q234*H234</f>
        <v>33.527999999999999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136</v>
      </c>
      <c r="AT234" s="230" t="s">
        <v>131</v>
      </c>
      <c r="AU234" s="230" t="s">
        <v>137</v>
      </c>
      <c r="AY234" s="18" t="s">
        <v>129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137</v>
      </c>
      <c r="BK234" s="231">
        <f>ROUND(I234*H234,2)</f>
        <v>0</v>
      </c>
      <c r="BL234" s="18" t="s">
        <v>136</v>
      </c>
      <c r="BM234" s="230" t="s">
        <v>268</v>
      </c>
    </row>
    <row r="235" s="15" customFormat="1">
      <c r="A235" s="15"/>
      <c r="B235" s="265"/>
      <c r="C235" s="266"/>
      <c r="D235" s="234" t="s">
        <v>139</v>
      </c>
      <c r="E235" s="267" t="s">
        <v>19</v>
      </c>
      <c r="F235" s="268" t="s">
        <v>164</v>
      </c>
      <c r="G235" s="266"/>
      <c r="H235" s="267" t="s">
        <v>19</v>
      </c>
      <c r="I235" s="269"/>
      <c r="J235" s="266"/>
      <c r="K235" s="266"/>
      <c r="L235" s="270"/>
      <c r="M235" s="271"/>
      <c r="N235" s="272"/>
      <c r="O235" s="272"/>
      <c r="P235" s="272"/>
      <c r="Q235" s="272"/>
      <c r="R235" s="272"/>
      <c r="S235" s="272"/>
      <c r="T235" s="27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4" t="s">
        <v>139</v>
      </c>
      <c r="AU235" s="274" t="s">
        <v>137</v>
      </c>
      <c r="AV235" s="15" t="s">
        <v>83</v>
      </c>
      <c r="AW235" s="15" t="s">
        <v>37</v>
      </c>
      <c r="AX235" s="15" t="s">
        <v>75</v>
      </c>
      <c r="AY235" s="274" t="s">
        <v>129</v>
      </c>
    </row>
    <row r="236" s="13" customFormat="1">
      <c r="A236" s="13"/>
      <c r="B236" s="232"/>
      <c r="C236" s="233"/>
      <c r="D236" s="234" t="s">
        <v>139</v>
      </c>
      <c r="E236" s="235" t="s">
        <v>19</v>
      </c>
      <c r="F236" s="236" t="s">
        <v>269</v>
      </c>
      <c r="G236" s="233"/>
      <c r="H236" s="237">
        <v>1016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139</v>
      </c>
      <c r="AU236" s="243" t="s">
        <v>137</v>
      </c>
      <c r="AV236" s="13" t="s">
        <v>137</v>
      </c>
      <c r="AW236" s="13" t="s">
        <v>37</v>
      </c>
      <c r="AX236" s="13" t="s">
        <v>75</v>
      </c>
      <c r="AY236" s="243" t="s">
        <v>129</v>
      </c>
    </row>
    <row r="237" s="14" customFormat="1">
      <c r="A237" s="14"/>
      <c r="B237" s="244"/>
      <c r="C237" s="245"/>
      <c r="D237" s="234" t="s">
        <v>139</v>
      </c>
      <c r="E237" s="246" t="s">
        <v>19</v>
      </c>
      <c r="F237" s="247" t="s">
        <v>141</v>
      </c>
      <c r="G237" s="245"/>
      <c r="H237" s="248">
        <v>1016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139</v>
      </c>
      <c r="AU237" s="254" t="s">
        <v>137</v>
      </c>
      <c r="AV237" s="14" t="s">
        <v>136</v>
      </c>
      <c r="AW237" s="14" t="s">
        <v>37</v>
      </c>
      <c r="AX237" s="14" t="s">
        <v>83</v>
      </c>
      <c r="AY237" s="254" t="s">
        <v>129</v>
      </c>
    </row>
    <row r="238" s="2" customFormat="1" ht="33" customHeight="1">
      <c r="A238" s="39"/>
      <c r="B238" s="40"/>
      <c r="C238" s="219" t="s">
        <v>270</v>
      </c>
      <c r="D238" s="219" t="s">
        <v>131</v>
      </c>
      <c r="E238" s="220" t="s">
        <v>271</v>
      </c>
      <c r="F238" s="221" t="s">
        <v>272</v>
      </c>
      <c r="G238" s="222" t="s">
        <v>267</v>
      </c>
      <c r="H238" s="223">
        <v>1016</v>
      </c>
      <c r="I238" s="224"/>
      <c r="J238" s="225">
        <f>ROUND(I238*H238,2)</f>
        <v>0</v>
      </c>
      <c r="K238" s="221" t="s">
        <v>135</v>
      </c>
      <c r="L238" s="45"/>
      <c r="M238" s="226" t="s">
        <v>19</v>
      </c>
      <c r="N238" s="227" t="s">
        <v>47</v>
      </c>
      <c r="O238" s="85"/>
      <c r="P238" s="228">
        <f>O238*H238</f>
        <v>0</v>
      </c>
      <c r="Q238" s="228">
        <v>0.00051999999999999995</v>
      </c>
      <c r="R238" s="228">
        <f>Q238*H238</f>
        <v>0.5283199999999999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136</v>
      </c>
      <c r="AT238" s="230" t="s">
        <v>131</v>
      </c>
      <c r="AU238" s="230" t="s">
        <v>137</v>
      </c>
      <c r="AY238" s="18" t="s">
        <v>129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137</v>
      </c>
      <c r="BK238" s="231">
        <f>ROUND(I238*H238,2)</f>
        <v>0</v>
      </c>
      <c r="BL238" s="18" t="s">
        <v>136</v>
      </c>
      <c r="BM238" s="230" t="s">
        <v>273</v>
      </c>
    </row>
    <row r="239" s="15" customFormat="1">
      <c r="A239" s="15"/>
      <c r="B239" s="265"/>
      <c r="C239" s="266"/>
      <c r="D239" s="234" t="s">
        <v>139</v>
      </c>
      <c r="E239" s="267" t="s">
        <v>19</v>
      </c>
      <c r="F239" s="268" t="s">
        <v>164</v>
      </c>
      <c r="G239" s="266"/>
      <c r="H239" s="267" t="s">
        <v>19</v>
      </c>
      <c r="I239" s="269"/>
      <c r="J239" s="266"/>
      <c r="K239" s="266"/>
      <c r="L239" s="270"/>
      <c r="M239" s="271"/>
      <c r="N239" s="272"/>
      <c r="O239" s="272"/>
      <c r="P239" s="272"/>
      <c r="Q239" s="272"/>
      <c r="R239" s="272"/>
      <c r="S239" s="272"/>
      <c r="T239" s="27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4" t="s">
        <v>139</v>
      </c>
      <c r="AU239" s="274" t="s">
        <v>137</v>
      </c>
      <c r="AV239" s="15" t="s">
        <v>83</v>
      </c>
      <c r="AW239" s="15" t="s">
        <v>37</v>
      </c>
      <c r="AX239" s="15" t="s">
        <v>75</v>
      </c>
      <c r="AY239" s="274" t="s">
        <v>129</v>
      </c>
    </row>
    <row r="240" s="13" customFormat="1">
      <c r="A240" s="13"/>
      <c r="B240" s="232"/>
      <c r="C240" s="233"/>
      <c r="D240" s="234" t="s">
        <v>139</v>
      </c>
      <c r="E240" s="235" t="s">
        <v>19</v>
      </c>
      <c r="F240" s="236" t="s">
        <v>269</v>
      </c>
      <c r="G240" s="233"/>
      <c r="H240" s="237">
        <v>1016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139</v>
      </c>
      <c r="AU240" s="243" t="s">
        <v>137</v>
      </c>
      <c r="AV240" s="13" t="s">
        <v>137</v>
      </c>
      <c r="AW240" s="13" t="s">
        <v>37</v>
      </c>
      <c r="AX240" s="13" t="s">
        <v>75</v>
      </c>
      <c r="AY240" s="243" t="s">
        <v>129</v>
      </c>
    </row>
    <row r="241" s="14" customFormat="1">
      <c r="A241" s="14"/>
      <c r="B241" s="244"/>
      <c r="C241" s="245"/>
      <c r="D241" s="234" t="s">
        <v>139</v>
      </c>
      <c r="E241" s="246" t="s">
        <v>19</v>
      </c>
      <c r="F241" s="247" t="s">
        <v>141</v>
      </c>
      <c r="G241" s="245"/>
      <c r="H241" s="248">
        <v>1016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139</v>
      </c>
      <c r="AU241" s="254" t="s">
        <v>137</v>
      </c>
      <c r="AV241" s="14" t="s">
        <v>136</v>
      </c>
      <c r="AW241" s="14" t="s">
        <v>37</v>
      </c>
      <c r="AX241" s="14" t="s">
        <v>83</v>
      </c>
      <c r="AY241" s="254" t="s">
        <v>129</v>
      </c>
    </row>
    <row r="242" s="2" customFormat="1" ht="21.75" customHeight="1">
      <c r="A242" s="39"/>
      <c r="B242" s="40"/>
      <c r="C242" s="219" t="s">
        <v>274</v>
      </c>
      <c r="D242" s="219" t="s">
        <v>131</v>
      </c>
      <c r="E242" s="220" t="s">
        <v>275</v>
      </c>
      <c r="F242" s="221" t="s">
        <v>276</v>
      </c>
      <c r="G242" s="222" t="s">
        <v>134</v>
      </c>
      <c r="H242" s="223">
        <v>1.1279999999999999</v>
      </c>
      <c r="I242" s="224"/>
      <c r="J242" s="225">
        <f>ROUND(I242*H242,2)</f>
        <v>0</v>
      </c>
      <c r="K242" s="221" t="s">
        <v>135</v>
      </c>
      <c r="L242" s="45"/>
      <c r="M242" s="226" t="s">
        <v>19</v>
      </c>
      <c r="N242" s="227" t="s">
        <v>47</v>
      </c>
      <c r="O242" s="85"/>
      <c r="P242" s="228">
        <f>O242*H242</f>
        <v>0</v>
      </c>
      <c r="Q242" s="228">
        <v>0</v>
      </c>
      <c r="R242" s="228">
        <f>Q242*H242</f>
        <v>0</v>
      </c>
      <c r="S242" s="228">
        <v>0.075999999999999998</v>
      </c>
      <c r="T242" s="229">
        <f>S242*H242</f>
        <v>0.085727999999999985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136</v>
      </c>
      <c r="AT242" s="230" t="s">
        <v>131</v>
      </c>
      <c r="AU242" s="230" t="s">
        <v>137</v>
      </c>
      <c r="AY242" s="18" t="s">
        <v>129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137</v>
      </c>
      <c r="BK242" s="231">
        <f>ROUND(I242*H242,2)</f>
        <v>0</v>
      </c>
      <c r="BL242" s="18" t="s">
        <v>136</v>
      </c>
      <c r="BM242" s="230" t="s">
        <v>277</v>
      </c>
    </row>
    <row r="243" s="15" customFormat="1">
      <c r="A243" s="15"/>
      <c r="B243" s="265"/>
      <c r="C243" s="266"/>
      <c r="D243" s="234" t="s">
        <v>139</v>
      </c>
      <c r="E243" s="267" t="s">
        <v>19</v>
      </c>
      <c r="F243" s="268" t="s">
        <v>164</v>
      </c>
      <c r="G243" s="266"/>
      <c r="H243" s="267" t="s">
        <v>19</v>
      </c>
      <c r="I243" s="269"/>
      <c r="J243" s="266"/>
      <c r="K243" s="266"/>
      <c r="L243" s="270"/>
      <c r="M243" s="271"/>
      <c r="N243" s="272"/>
      <c r="O243" s="272"/>
      <c r="P243" s="272"/>
      <c r="Q243" s="272"/>
      <c r="R243" s="272"/>
      <c r="S243" s="272"/>
      <c r="T243" s="27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4" t="s">
        <v>139</v>
      </c>
      <c r="AU243" s="274" t="s">
        <v>137</v>
      </c>
      <c r="AV243" s="15" t="s">
        <v>83</v>
      </c>
      <c r="AW243" s="15" t="s">
        <v>37</v>
      </c>
      <c r="AX243" s="15" t="s">
        <v>75</v>
      </c>
      <c r="AY243" s="274" t="s">
        <v>129</v>
      </c>
    </row>
    <row r="244" s="15" customFormat="1">
      <c r="A244" s="15"/>
      <c r="B244" s="265"/>
      <c r="C244" s="266"/>
      <c r="D244" s="234" t="s">
        <v>139</v>
      </c>
      <c r="E244" s="267" t="s">
        <v>19</v>
      </c>
      <c r="F244" s="268" t="s">
        <v>165</v>
      </c>
      <c r="G244" s="266"/>
      <c r="H244" s="267" t="s">
        <v>19</v>
      </c>
      <c r="I244" s="269"/>
      <c r="J244" s="266"/>
      <c r="K244" s="266"/>
      <c r="L244" s="270"/>
      <c r="M244" s="271"/>
      <c r="N244" s="272"/>
      <c r="O244" s="272"/>
      <c r="P244" s="272"/>
      <c r="Q244" s="272"/>
      <c r="R244" s="272"/>
      <c r="S244" s="272"/>
      <c r="T244" s="27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4" t="s">
        <v>139</v>
      </c>
      <c r="AU244" s="274" t="s">
        <v>137</v>
      </c>
      <c r="AV244" s="15" t="s">
        <v>83</v>
      </c>
      <c r="AW244" s="15" t="s">
        <v>37</v>
      </c>
      <c r="AX244" s="15" t="s">
        <v>75</v>
      </c>
      <c r="AY244" s="274" t="s">
        <v>129</v>
      </c>
    </row>
    <row r="245" s="13" customFormat="1">
      <c r="A245" s="13"/>
      <c r="B245" s="232"/>
      <c r="C245" s="233"/>
      <c r="D245" s="234" t="s">
        <v>139</v>
      </c>
      <c r="E245" s="235" t="s">
        <v>19</v>
      </c>
      <c r="F245" s="236" t="s">
        <v>278</v>
      </c>
      <c r="G245" s="233"/>
      <c r="H245" s="237">
        <v>1.1279999999999999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139</v>
      </c>
      <c r="AU245" s="243" t="s">
        <v>137</v>
      </c>
      <c r="AV245" s="13" t="s">
        <v>137</v>
      </c>
      <c r="AW245" s="13" t="s">
        <v>37</v>
      </c>
      <c r="AX245" s="13" t="s">
        <v>75</v>
      </c>
      <c r="AY245" s="243" t="s">
        <v>129</v>
      </c>
    </row>
    <row r="246" s="14" customFormat="1">
      <c r="A246" s="14"/>
      <c r="B246" s="244"/>
      <c r="C246" s="245"/>
      <c r="D246" s="234" t="s">
        <v>139</v>
      </c>
      <c r="E246" s="246" t="s">
        <v>19</v>
      </c>
      <c r="F246" s="247" t="s">
        <v>141</v>
      </c>
      <c r="G246" s="245"/>
      <c r="H246" s="248">
        <v>1.1279999999999999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139</v>
      </c>
      <c r="AU246" s="254" t="s">
        <v>137</v>
      </c>
      <c r="AV246" s="14" t="s">
        <v>136</v>
      </c>
      <c r="AW246" s="14" t="s">
        <v>37</v>
      </c>
      <c r="AX246" s="14" t="s">
        <v>83</v>
      </c>
      <c r="AY246" s="254" t="s">
        <v>129</v>
      </c>
    </row>
    <row r="247" s="12" customFormat="1" ht="22.8" customHeight="1">
      <c r="A247" s="12"/>
      <c r="B247" s="203"/>
      <c r="C247" s="204"/>
      <c r="D247" s="205" t="s">
        <v>74</v>
      </c>
      <c r="E247" s="217" t="s">
        <v>279</v>
      </c>
      <c r="F247" s="217" t="s">
        <v>280</v>
      </c>
      <c r="G247" s="204"/>
      <c r="H247" s="204"/>
      <c r="I247" s="207"/>
      <c r="J247" s="218">
        <f>BK247</f>
        <v>0</v>
      </c>
      <c r="K247" s="204"/>
      <c r="L247" s="209"/>
      <c r="M247" s="210"/>
      <c r="N247" s="211"/>
      <c r="O247" s="211"/>
      <c r="P247" s="212">
        <f>SUM(P248:P253)</f>
        <v>0</v>
      </c>
      <c r="Q247" s="211"/>
      <c r="R247" s="212">
        <f>SUM(R248:R253)</f>
        <v>0</v>
      </c>
      <c r="S247" s="211"/>
      <c r="T247" s="213">
        <f>SUM(T248:T253)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4" t="s">
        <v>83</v>
      </c>
      <c r="AT247" s="215" t="s">
        <v>74</v>
      </c>
      <c r="AU247" s="215" t="s">
        <v>83</v>
      </c>
      <c r="AY247" s="214" t="s">
        <v>129</v>
      </c>
      <c r="BK247" s="216">
        <f>SUM(BK248:BK253)</f>
        <v>0</v>
      </c>
    </row>
    <row r="248" s="2" customFormat="1" ht="21.75" customHeight="1">
      <c r="A248" s="39"/>
      <c r="B248" s="40"/>
      <c r="C248" s="219" t="s">
        <v>281</v>
      </c>
      <c r="D248" s="219" t="s">
        <v>131</v>
      </c>
      <c r="E248" s="220" t="s">
        <v>282</v>
      </c>
      <c r="F248" s="221" t="s">
        <v>283</v>
      </c>
      <c r="G248" s="222" t="s">
        <v>284</v>
      </c>
      <c r="H248" s="223">
        <v>1.042</v>
      </c>
      <c r="I248" s="224"/>
      <c r="J248" s="225">
        <f>ROUND(I248*H248,2)</f>
        <v>0</v>
      </c>
      <c r="K248" s="221" t="s">
        <v>135</v>
      </c>
      <c r="L248" s="45"/>
      <c r="M248" s="226" t="s">
        <v>19</v>
      </c>
      <c r="N248" s="227" t="s">
        <v>47</v>
      </c>
      <c r="O248" s="85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136</v>
      </c>
      <c r="AT248" s="230" t="s">
        <v>131</v>
      </c>
      <c r="AU248" s="230" t="s">
        <v>137</v>
      </c>
      <c r="AY248" s="18" t="s">
        <v>129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137</v>
      </c>
      <c r="BK248" s="231">
        <f>ROUND(I248*H248,2)</f>
        <v>0</v>
      </c>
      <c r="BL248" s="18" t="s">
        <v>136</v>
      </c>
      <c r="BM248" s="230" t="s">
        <v>285</v>
      </c>
    </row>
    <row r="249" s="2" customFormat="1" ht="16.5" customHeight="1">
      <c r="A249" s="39"/>
      <c r="B249" s="40"/>
      <c r="C249" s="219" t="s">
        <v>286</v>
      </c>
      <c r="D249" s="219" t="s">
        <v>131</v>
      </c>
      <c r="E249" s="220" t="s">
        <v>287</v>
      </c>
      <c r="F249" s="221" t="s">
        <v>288</v>
      </c>
      <c r="G249" s="222" t="s">
        <v>284</v>
      </c>
      <c r="H249" s="223">
        <v>1.042</v>
      </c>
      <c r="I249" s="224"/>
      <c r="J249" s="225">
        <f>ROUND(I249*H249,2)</f>
        <v>0</v>
      </c>
      <c r="K249" s="221" t="s">
        <v>135</v>
      </c>
      <c r="L249" s="45"/>
      <c r="M249" s="226" t="s">
        <v>19</v>
      </c>
      <c r="N249" s="227" t="s">
        <v>47</v>
      </c>
      <c r="O249" s="85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136</v>
      </c>
      <c r="AT249" s="230" t="s">
        <v>131</v>
      </c>
      <c r="AU249" s="230" t="s">
        <v>137</v>
      </c>
      <c r="AY249" s="18" t="s">
        <v>129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137</v>
      </c>
      <c r="BK249" s="231">
        <f>ROUND(I249*H249,2)</f>
        <v>0</v>
      </c>
      <c r="BL249" s="18" t="s">
        <v>136</v>
      </c>
      <c r="BM249" s="230" t="s">
        <v>289</v>
      </c>
    </row>
    <row r="250" s="2" customFormat="1" ht="21.75" customHeight="1">
      <c r="A250" s="39"/>
      <c r="B250" s="40"/>
      <c r="C250" s="219" t="s">
        <v>290</v>
      </c>
      <c r="D250" s="219" t="s">
        <v>131</v>
      </c>
      <c r="E250" s="220" t="s">
        <v>291</v>
      </c>
      <c r="F250" s="221" t="s">
        <v>292</v>
      </c>
      <c r="G250" s="222" t="s">
        <v>284</v>
      </c>
      <c r="H250" s="223">
        <v>14.49</v>
      </c>
      <c r="I250" s="224"/>
      <c r="J250" s="225">
        <f>ROUND(I250*H250,2)</f>
        <v>0</v>
      </c>
      <c r="K250" s="221" t="s">
        <v>135</v>
      </c>
      <c r="L250" s="45"/>
      <c r="M250" s="226" t="s">
        <v>19</v>
      </c>
      <c r="N250" s="227" t="s">
        <v>47</v>
      </c>
      <c r="O250" s="85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136</v>
      </c>
      <c r="AT250" s="230" t="s">
        <v>131</v>
      </c>
      <c r="AU250" s="230" t="s">
        <v>137</v>
      </c>
      <c r="AY250" s="18" t="s">
        <v>129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137</v>
      </c>
      <c r="BK250" s="231">
        <f>ROUND(I250*H250,2)</f>
        <v>0</v>
      </c>
      <c r="BL250" s="18" t="s">
        <v>136</v>
      </c>
      <c r="BM250" s="230" t="s">
        <v>293</v>
      </c>
    </row>
    <row r="251" s="13" customFormat="1">
      <c r="A251" s="13"/>
      <c r="B251" s="232"/>
      <c r="C251" s="233"/>
      <c r="D251" s="234" t="s">
        <v>139</v>
      </c>
      <c r="E251" s="235" t="s">
        <v>19</v>
      </c>
      <c r="F251" s="236" t="s">
        <v>294</v>
      </c>
      <c r="G251" s="233"/>
      <c r="H251" s="237">
        <v>14.49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139</v>
      </c>
      <c r="AU251" s="243" t="s">
        <v>137</v>
      </c>
      <c r="AV251" s="13" t="s">
        <v>137</v>
      </c>
      <c r="AW251" s="13" t="s">
        <v>37</v>
      </c>
      <c r="AX251" s="13" t="s">
        <v>75</v>
      </c>
      <c r="AY251" s="243" t="s">
        <v>129</v>
      </c>
    </row>
    <row r="252" s="14" customFormat="1">
      <c r="A252" s="14"/>
      <c r="B252" s="244"/>
      <c r="C252" s="245"/>
      <c r="D252" s="234" t="s">
        <v>139</v>
      </c>
      <c r="E252" s="246" t="s">
        <v>19</v>
      </c>
      <c r="F252" s="247" t="s">
        <v>141</v>
      </c>
      <c r="G252" s="245"/>
      <c r="H252" s="248">
        <v>14.49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139</v>
      </c>
      <c r="AU252" s="254" t="s">
        <v>137</v>
      </c>
      <c r="AV252" s="14" t="s">
        <v>136</v>
      </c>
      <c r="AW252" s="14" t="s">
        <v>37</v>
      </c>
      <c r="AX252" s="14" t="s">
        <v>83</v>
      </c>
      <c r="AY252" s="254" t="s">
        <v>129</v>
      </c>
    </row>
    <row r="253" s="2" customFormat="1" ht="21.75" customHeight="1">
      <c r="A253" s="39"/>
      <c r="B253" s="40"/>
      <c r="C253" s="219" t="s">
        <v>295</v>
      </c>
      <c r="D253" s="219" t="s">
        <v>131</v>
      </c>
      <c r="E253" s="220" t="s">
        <v>296</v>
      </c>
      <c r="F253" s="221" t="s">
        <v>297</v>
      </c>
      <c r="G253" s="222" t="s">
        <v>284</v>
      </c>
      <c r="H253" s="223">
        <v>1.042</v>
      </c>
      <c r="I253" s="224"/>
      <c r="J253" s="225">
        <f>ROUND(I253*H253,2)</f>
        <v>0</v>
      </c>
      <c r="K253" s="221" t="s">
        <v>135</v>
      </c>
      <c r="L253" s="45"/>
      <c r="M253" s="226" t="s">
        <v>19</v>
      </c>
      <c r="N253" s="227" t="s">
        <v>47</v>
      </c>
      <c r="O253" s="85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136</v>
      </c>
      <c r="AT253" s="230" t="s">
        <v>131</v>
      </c>
      <c r="AU253" s="230" t="s">
        <v>137</v>
      </c>
      <c r="AY253" s="18" t="s">
        <v>129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137</v>
      </c>
      <c r="BK253" s="231">
        <f>ROUND(I253*H253,2)</f>
        <v>0</v>
      </c>
      <c r="BL253" s="18" t="s">
        <v>136</v>
      </c>
      <c r="BM253" s="230" t="s">
        <v>298</v>
      </c>
    </row>
    <row r="254" s="12" customFormat="1" ht="22.8" customHeight="1">
      <c r="A254" s="12"/>
      <c r="B254" s="203"/>
      <c r="C254" s="204"/>
      <c r="D254" s="205" t="s">
        <v>74</v>
      </c>
      <c r="E254" s="217" t="s">
        <v>299</v>
      </c>
      <c r="F254" s="217" t="s">
        <v>300</v>
      </c>
      <c r="G254" s="204"/>
      <c r="H254" s="204"/>
      <c r="I254" s="207"/>
      <c r="J254" s="218">
        <f>BK254</f>
        <v>0</v>
      </c>
      <c r="K254" s="204"/>
      <c r="L254" s="209"/>
      <c r="M254" s="210"/>
      <c r="N254" s="211"/>
      <c r="O254" s="211"/>
      <c r="P254" s="212">
        <f>P255</f>
        <v>0</v>
      </c>
      <c r="Q254" s="211"/>
      <c r="R254" s="212">
        <f>R255</f>
        <v>0</v>
      </c>
      <c r="S254" s="211"/>
      <c r="T254" s="213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4" t="s">
        <v>83</v>
      </c>
      <c r="AT254" s="215" t="s">
        <v>74</v>
      </c>
      <c r="AU254" s="215" t="s">
        <v>83</v>
      </c>
      <c r="AY254" s="214" t="s">
        <v>129</v>
      </c>
      <c r="BK254" s="216">
        <f>BK255</f>
        <v>0</v>
      </c>
    </row>
    <row r="255" s="2" customFormat="1" ht="21.75" customHeight="1">
      <c r="A255" s="39"/>
      <c r="B255" s="40"/>
      <c r="C255" s="219" t="s">
        <v>301</v>
      </c>
      <c r="D255" s="219" t="s">
        <v>131</v>
      </c>
      <c r="E255" s="220" t="s">
        <v>302</v>
      </c>
      <c r="F255" s="221" t="s">
        <v>303</v>
      </c>
      <c r="G255" s="222" t="s">
        <v>284</v>
      </c>
      <c r="H255" s="223">
        <v>36.323</v>
      </c>
      <c r="I255" s="224"/>
      <c r="J255" s="225">
        <f>ROUND(I255*H255,2)</f>
        <v>0</v>
      </c>
      <c r="K255" s="221" t="s">
        <v>135</v>
      </c>
      <c r="L255" s="45"/>
      <c r="M255" s="226" t="s">
        <v>19</v>
      </c>
      <c r="N255" s="227" t="s">
        <v>47</v>
      </c>
      <c r="O255" s="85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136</v>
      </c>
      <c r="AT255" s="230" t="s">
        <v>131</v>
      </c>
      <c r="AU255" s="230" t="s">
        <v>137</v>
      </c>
      <c r="AY255" s="18" t="s">
        <v>129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137</v>
      </c>
      <c r="BK255" s="231">
        <f>ROUND(I255*H255,2)</f>
        <v>0</v>
      </c>
      <c r="BL255" s="18" t="s">
        <v>136</v>
      </c>
      <c r="BM255" s="230" t="s">
        <v>304</v>
      </c>
    </row>
    <row r="256" s="12" customFormat="1" ht="25.92" customHeight="1">
      <c r="A256" s="12"/>
      <c r="B256" s="203"/>
      <c r="C256" s="204"/>
      <c r="D256" s="205" t="s">
        <v>74</v>
      </c>
      <c r="E256" s="206" t="s">
        <v>305</v>
      </c>
      <c r="F256" s="206" t="s">
        <v>306</v>
      </c>
      <c r="G256" s="204"/>
      <c r="H256" s="204"/>
      <c r="I256" s="207"/>
      <c r="J256" s="208">
        <f>BK256</f>
        <v>0</v>
      </c>
      <c r="K256" s="204"/>
      <c r="L256" s="209"/>
      <c r="M256" s="210"/>
      <c r="N256" s="211"/>
      <c r="O256" s="211"/>
      <c r="P256" s="212">
        <f>P257+P333+P352+P362+P380+P455+P463+P475+P503+P509</f>
        <v>0</v>
      </c>
      <c r="Q256" s="211"/>
      <c r="R256" s="212">
        <f>R257+R333+R352+R362+R380+R455+R463+R475+R503+R509</f>
        <v>3.8064734499999999</v>
      </c>
      <c r="S256" s="211"/>
      <c r="T256" s="213">
        <f>T257+T333+T352+T362+T380+T455+T463+T475+T503+T509</f>
        <v>0.95584360000000002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4" t="s">
        <v>137</v>
      </c>
      <c r="AT256" s="215" t="s">
        <v>74</v>
      </c>
      <c r="AU256" s="215" t="s">
        <v>75</v>
      </c>
      <c r="AY256" s="214" t="s">
        <v>129</v>
      </c>
      <c r="BK256" s="216">
        <f>BK257+BK333+BK352+BK362+BK380+BK455+BK463+BK475+BK503+BK509</f>
        <v>0</v>
      </c>
    </row>
    <row r="257" s="12" customFormat="1" ht="22.8" customHeight="1">
      <c r="A257" s="12"/>
      <c r="B257" s="203"/>
      <c r="C257" s="204"/>
      <c r="D257" s="205" t="s">
        <v>74</v>
      </c>
      <c r="E257" s="217" t="s">
        <v>307</v>
      </c>
      <c r="F257" s="217" t="s">
        <v>308</v>
      </c>
      <c r="G257" s="204"/>
      <c r="H257" s="204"/>
      <c r="I257" s="207"/>
      <c r="J257" s="218">
        <f>BK257</f>
        <v>0</v>
      </c>
      <c r="K257" s="204"/>
      <c r="L257" s="209"/>
      <c r="M257" s="210"/>
      <c r="N257" s="211"/>
      <c r="O257" s="211"/>
      <c r="P257" s="212">
        <f>SUM(P258:P332)</f>
        <v>0</v>
      </c>
      <c r="Q257" s="211"/>
      <c r="R257" s="212">
        <f>SUM(R258:R332)</f>
        <v>0.36589245000000004</v>
      </c>
      <c r="S257" s="211"/>
      <c r="T257" s="213">
        <f>SUM(T258:T332)</f>
        <v>0.65395599999999998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4" t="s">
        <v>137</v>
      </c>
      <c r="AT257" s="215" t="s">
        <v>74</v>
      </c>
      <c r="AU257" s="215" t="s">
        <v>83</v>
      </c>
      <c r="AY257" s="214" t="s">
        <v>129</v>
      </c>
      <c r="BK257" s="216">
        <f>SUM(BK258:BK332)</f>
        <v>0</v>
      </c>
    </row>
    <row r="258" s="2" customFormat="1" ht="16.5" customHeight="1">
      <c r="A258" s="39"/>
      <c r="B258" s="40"/>
      <c r="C258" s="219" t="s">
        <v>309</v>
      </c>
      <c r="D258" s="219" t="s">
        <v>131</v>
      </c>
      <c r="E258" s="220" t="s">
        <v>310</v>
      </c>
      <c r="F258" s="221" t="s">
        <v>311</v>
      </c>
      <c r="G258" s="222" t="s">
        <v>134</v>
      </c>
      <c r="H258" s="223">
        <v>326.97800000000001</v>
      </c>
      <c r="I258" s="224"/>
      <c r="J258" s="225">
        <f>ROUND(I258*H258,2)</f>
        <v>0</v>
      </c>
      <c r="K258" s="221" t="s">
        <v>135</v>
      </c>
      <c r="L258" s="45"/>
      <c r="M258" s="226" t="s">
        <v>19</v>
      </c>
      <c r="N258" s="227" t="s">
        <v>47</v>
      </c>
      <c r="O258" s="85"/>
      <c r="P258" s="228">
        <f>O258*H258</f>
        <v>0</v>
      </c>
      <c r="Q258" s="228">
        <v>0</v>
      </c>
      <c r="R258" s="228">
        <f>Q258*H258</f>
        <v>0</v>
      </c>
      <c r="S258" s="228">
        <v>0.002</v>
      </c>
      <c r="T258" s="229">
        <f>S258*H258</f>
        <v>0.65395599999999998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228</v>
      </c>
      <c r="AT258" s="230" t="s">
        <v>131</v>
      </c>
      <c r="AU258" s="230" t="s">
        <v>137</v>
      </c>
      <c r="AY258" s="18" t="s">
        <v>129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137</v>
      </c>
      <c r="BK258" s="231">
        <f>ROUND(I258*H258,2)</f>
        <v>0</v>
      </c>
      <c r="BL258" s="18" t="s">
        <v>228</v>
      </c>
      <c r="BM258" s="230" t="s">
        <v>312</v>
      </c>
    </row>
    <row r="259" s="15" customFormat="1">
      <c r="A259" s="15"/>
      <c r="B259" s="265"/>
      <c r="C259" s="266"/>
      <c r="D259" s="234" t="s">
        <v>139</v>
      </c>
      <c r="E259" s="267" t="s">
        <v>19</v>
      </c>
      <c r="F259" s="268" t="s">
        <v>164</v>
      </c>
      <c r="G259" s="266"/>
      <c r="H259" s="267" t="s">
        <v>19</v>
      </c>
      <c r="I259" s="269"/>
      <c r="J259" s="266"/>
      <c r="K259" s="266"/>
      <c r="L259" s="270"/>
      <c r="M259" s="271"/>
      <c r="N259" s="272"/>
      <c r="O259" s="272"/>
      <c r="P259" s="272"/>
      <c r="Q259" s="272"/>
      <c r="R259" s="272"/>
      <c r="S259" s="272"/>
      <c r="T259" s="27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4" t="s">
        <v>139</v>
      </c>
      <c r="AU259" s="274" t="s">
        <v>137</v>
      </c>
      <c r="AV259" s="15" t="s">
        <v>83</v>
      </c>
      <c r="AW259" s="15" t="s">
        <v>37</v>
      </c>
      <c r="AX259" s="15" t="s">
        <v>75</v>
      </c>
      <c r="AY259" s="274" t="s">
        <v>129</v>
      </c>
    </row>
    <row r="260" s="15" customFormat="1">
      <c r="A260" s="15"/>
      <c r="B260" s="265"/>
      <c r="C260" s="266"/>
      <c r="D260" s="234" t="s">
        <v>139</v>
      </c>
      <c r="E260" s="267" t="s">
        <v>19</v>
      </c>
      <c r="F260" s="268" t="s">
        <v>313</v>
      </c>
      <c r="G260" s="266"/>
      <c r="H260" s="267" t="s">
        <v>19</v>
      </c>
      <c r="I260" s="269"/>
      <c r="J260" s="266"/>
      <c r="K260" s="266"/>
      <c r="L260" s="270"/>
      <c r="M260" s="271"/>
      <c r="N260" s="272"/>
      <c r="O260" s="272"/>
      <c r="P260" s="272"/>
      <c r="Q260" s="272"/>
      <c r="R260" s="272"/>
      <c r="S260" s="272"/>
      <c r="T260" s="27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4" t="s">
        <v>139</v>
      </c>
      <c r="AU260" s="274" t="s">
        <v>137</v>
      </c>
      <c r="AV260" s="15" t="s">
        <v>83</v>
      </c>
      <c r="AW260" s="15" t="s">
        <v>37</v>
      </c>
      <c r="AX260" s="15" t="s">
        <v>75</v>
      </c>
      <c r="AY260" s="274" t="s">
        <v>129</v>
      </c>
    </row>
    <row r="261" s="13" customFormat="1">
      <c r="A261" s="13"/>
      <c r="B261" s="232"/>
      <c r="C261" s="233"/>
      <c r="D261" s="234" t="s">
        <v>139</v>
      </c>
      <c r="E261" s="235" t="s">
        <v>19</v>
      </c>
      <c r="F261" s="236" t="s">
        <v>314</v>
      </c>
      <c r="G261" s="233"/>
      <c r="H261" s="237">
        <v>339.69999999999999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139</v>
      </c>
      <c r="AU261" s="243" t="s">
        <v>137</v>
      </c>
      <c r="AV261" s="13" t="s">
        <v>137</v>
      </c>
      <c r="AW261" s="13" t="s">
        <v>37</v>
      </c>
      <c r="AX261" s="13" t="s">
        <v>75</v>
      </c>
      <c r="AY261" s="243" t="s">
        <v>129</v>
      </c>
    </row>
    <row r="262" s="13" customFormat="1">
      <c r="A262" s="13"/>
      <c r="B262" s="232"/>
      <c r="C262" s="233"/>
      <c r="D262" s="234" t="s">
        <v>139</v>
      </c>
      <c r="E262" s="235" t="s">
        <v>19</v>
      </c>
      <c r="F262" s="236" t="s">
        <v>315</v>
      </c>
      <c r="G262" s="233"/>
      <c r="H262" s="237">
        <v>-3.54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139</v>
      </c>
      <c r="AU262" s="243" t="s">
        <v>137</v>
      </c>
      <c r="AV262" s="13" t="s">
        <v>137</v>
      </c>
      <c r="AW262" s="13" t="s">
        <v>37</v>
      </c>
      <c r="AX262" s="13" t="s">
        <v>75</v>
      </c>
      <c r="AY262" s="243" t="s">
        <v>129</v>
      </c>
    </row>
    <row r="263" s="13" customFormat="1">
      <c r="A263" s="13"/>
      <c r="B263" s="232"/>
      <c r="C263" s="233"/>
      <c r="D263" s="234" t="s">
        <v>139</v>
      </c>
      <c r="E263" s="235" t="s">
        <v>19</v>
      </c>
      <c r="F263" s="236" t="s">
        <v>316</v>
      </c>
      <c r="G263" s="233"/>
      <c r="H263" s="237">
        <v>-3.8999999999999999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139</v>
      </c>
      <c r="AU263" s="243" t="s">
        <v>137</v>
      </c>
      <c r="AV263" s="13" t="s">
        <v>137</v>
      </c>
      <c r="AW263" s="13" t="s">
        <v>37</v>
      </c>
      <c r="AX263" s="13" t="s">
        <v>75</v>
      </c>
      <c r="AY263" s="243" t="s">
        <v>129</v>
      </c>
    </row>
    <row r="264" s="13" customFormat="1">
      <c r="A264" s="13"/>
      <c r="B264" s="232"/>
      <c r="C264" s="233"/>
      <c r="D264" s="234" t="s">
        <v>139</v>
      </c>
      <c r="E264" s="235" t="s">
        <v>19</v>
      </c>
      <c r="F264" s="236" t="s">
        <v>317</v>
      </c>
      <c r="G264" s="233"/>
      <c r="H264" s="237">
        <v>-18.050000000000001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139</v>
      </c>
      <c r="AU264" s="243" t="s">
        <v>137</v>
      </c>
      <c r="AV264" s="13" t="s">
        <v>137</v>
      </c>
      <c r="AW264" s="13" t="s">
        <v>37</v>
      </c>
      <c r="AX264" s="13" t="s">
        <v>75</v>
      </c>
      <c r="AY264" s="243" t="s">
        <v>129</v>
      </c>
    </row>
    <row r="265" s="13" customFormat="1">
      <c r="A265" s="13"/>
      <c r="B265" s="232"/>
      <c r="C265" s="233"/>
      <c r="D265" s="234" t="s">
        <v>139</v>
      </c>
      <c r="E265" s="235" t="s">
        <v>19</v>
      </c>
      <c r="F265" s="236" t="s">
        <v>318</v>
      </c>
      <c r="G265" s="233"/>
      <c r="H265" s="237">
        <v>-3.2400000000000002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139</v>
      </c>
      <c r="AU265" s="243" t="s">
        <v>137</v>
      </c>
      <c r="AV265" s="13" t="s">
        <v>137</v>
      </c>
      <c r="AW265" s="13" t="s">
        <v>37</v>
      </c>
      <c r="AX265" s="13" t="s">
        <v>75</v>
      </c>
      <c r="AY265" s="243" t="s">
        <v>129</v>
      </c>
    </row>
    <row r="266" s="15" customFormat="1">
      <c r="A266" s="15"/>
      <c r="B266" s="265"/>
      <c r="C266" s="266"/>
      <c r="D266" s="234" t="s">
        <v>139</v>
      </c>
      <c r="E266" s="267" t="s">
        <v>19</v>
      </c>
      <c r="F266" s="268" t="s">
        <v>165</v>
      </c>
      <c r="G266" s="266"/>
      <c r="H266" s="267" t="s">
        <v>19</v>
      </c>
      <c r="I266" s="269"/>
      <c r="J266" s="266"/>
      <c r="K266" s="266"/>
      <c r="L266" s="270"/>
      <c r="M266" s="271"/>
      <c r="N266" s="272"/>
      <c r="O266" s="272"/>
      <c r="P266" s="272"/>
      <c r="Q266" s="272"/>
      <c r="R266" s="272"/>
      <c r="S266" s="272"/>
      <c r="T266" s="27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4" t="s">
        <v>139</v>
      </c>
      <c r="AU266" s="274" t="s">
        <v>137</v>
      </c>
      <c r="AV266" s="15" t="s">
        <v>83</v>
      </c>
      <c r="AW266" s="15" t="s">
        <v>37</v>
      </c>
      <c r="AX266" s="15" t="s">
        <v>75</v>
      </c>
      <c r="AY266" s="274" t="s">
        <v>129</v>
      </c>
    </row>
    <row r="267" s="13" customFormat="1">
      <c r="A267" s="13"/>
      <c r="B267" s="232"/>
      <c r="C267" s="233"/>
      <c r="D267" s="234" t="s">
        <v>139</v>
      </c>
      <c r="E267" s="235" t="s">
        <v>19</v>
      </c>
      <c r="F267" s="236" t="s">
        <v>319</v>
      </c>
      <c r="G267" s="233"/>
      <c r="H267" s="237">
        <v>16.007999999999999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139</v>
      </c>
      <c r="AU267" s="243" t="s">
        <v>137</v>
      </c>
      <c r="AV267" s="13" t="s">
        <v>137</v>
      </c>
      <c r="AW267" s="13" t="s">
        <v>37</v>
      </c>
      <c r="AX267" s="13" t="s">
        <v>75</v>
      </c>
      <c r="AY267" s="243" t="s">
        <v>129</v>
      </c>
    </row>
    <row r="268" s="14" customFormat="1">
      <c r="A268" s="14"/>
      <c r="B268" s="244"/>
      <c r="C268" s="245"/>
      <c r="D268" s="234" t="s">
        <v>139</v>
      </c>
      <c r="E268" s="246" t="s">
        <v>19</v>
      </c>
      <c r="F268" s="247" t="s">
        <v>141</v>
      </c>
      <c r="G268" s="245"/>
      <c r="H268" s="248">
        <v>326.97799999999995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139</v>
      </c>
      <c r="AU268" s="254" t="s">
        <v>137</v>
      </c>
      <c r="AV268" s="14" t="s">
        <v>136</v>
      </c>
      <c r="AW268" s="14" t="s">
        <v>37</v>
      </c>
      <c r="AX268" s="14" t="s">
        <v>83</v>
      </c>
      <c r="AY268" s="254" t="s">
        <v>129</v>
      </c>
    </row>
    <row r="269" s="2" customFormat="1" ht="16.5" customHeight="1">
      <c r="A269" s="39"/>
      <c r="B269" s="40"/>
      <c r="C269" s="219" t="s">
        <v>320</v>
      </c>
      <c r="D269" s="219" t="s">
        <v>131</v>
      </c>
      <c r="E269" s="220" t="s">
        <v>321</v>
      </c>
      <c r="F269" s="221" t="s">
        <v>322</v>
      </c>
      <c r="G269" s="222" t="s">
        <v>134</v>
      </c>
      <c r="H269" s="223">
        <v>371.22000000000003</v>
      </c>
      <c r="I269" s="224"/>
      <c r="J269" s="225">
        <f>ROUND(I269*H269,2)</f>
        <v>0</v>
      </c>
      <c r="K269" s="221" t="s">
        <v>135</v>
      </c>
      <c r="L269" s="45"/>
      <c r="M269" s="226" t="s">
        <v>19</v>
      </c>
      <c r="N269" s="227" t="s">
        <v>47</v>
      </c>
      <c r="O269" s="85"/>
      <c r="P269" s="228">
        <f>O269*H269</f>
        <v>0</v>
      </c>
      <c r="Q269" s="228">
        <v>0.00072000000000000005</v>
      </c>
      <c r="R269" s="228">
        <f>Q269*H269</f>
        <v>0.26727840000000003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228</v>
      </c>
      <c r="AT269" s="230" t="s">
        <v>131</v>
      </c>
      <c r="AU269" s="230" t="s">
        <v>137</v>
      </c>
      <c r="AY269" s="18" t="s">
        <v>129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137</v>
      </c>
      <c r="BK269" s="231">
        <f>ROUND(I269*H269,2)</f>
        <v>0</v>
      </c>
      <c r="BL269" s="18" t="s">
        <v>228</v>
      </c>
      <c r="BM269" s="230" t="s">
        <v>323</v>
      </c>
    </row>
    <row r="270" s="15" customFormat="1">
      <c r="A270" s="15"/>
      <c r="B270" s="265"/>
      <c r="C270" s="266"/>
      <c r="D270" s="234" t="s">
        <v>139</v>
      </c>
      <c r="E270" s="267" t="s">
        <v>19</v>
      </c>
      <c r="F270" s="268" t="s">
        <v>164</v>
      </c>
      <c r="G270" s="266"/>
      <c r="H270" s="267" t="s">
        <v>19</v>
      </c>
      <c r="I270" s="269"/>
      <c r="J270" s="266"/>
      <c r="K270" s="266"/>
      <c r="L270" s="270"/>
      <c r="M270" s="271"/>
      <c r="N270" s="272"/>
      <c r="O270" s="272"/>
      <c r="P270" s="272"/>
      <c r="Q270" s="272"/>
      <c r="R270" s="272"/>
      <c r="S270" s="272"/>
      <c r="T270" s="27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4" t="s">
        <v>139</v>
      </c>
      <c r="AU270" s="274" t="s">
        <v>137</v>
      </c>
      <c r="AV270" s="15" t="s">
        <v>83</v>
      </c>
      <c r="AW270" s="15" t="s">
        <v>37</v>
      </c>
      <c r="AX270" s="15" t="s">
        <v>75</v>
      </c>
      <c r="AY270" s="274" t="s">
        <v>129</v>
      </c>
    </row>
    <row r="271" s="15" customFormat="1">
      <c r="A271" s="15"/>
      <c r="B271" s="265"/>
      <c r="C271" s="266"/>
      <c r="D271" s="234" t="s">
        <v>139</v>
      </c>
      <c r="E271" s="267" t="s">
        <v>19</v>
      </c>
      <c r="F271" s="268" t="s">
        <v>313</v>
      </c>
      <c r="G271" s="266"/>
      <c r="H271" s="267" t="s">
        <v>19</v>
      </c>
      <c r="I271" s="269"/>
      <c r="J271" s="266"/>
      <c r="K271" s="266"/>
      <c r="L271" s="270"/>
      <c r="M271" s="271"/>
      <c r="N271" s="272"/>
      <c r="O271" s="272"/>
      <c r="P271" s="272"/>
      <c r="Q271" s="272"/>
      <c r="R271" s="272"/>
      <c r="S271" s="272"/>
      <c r="T271" s="273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4" t="s">
        <v>139</v>
      </c>
      <c r="AU271" s="274" t="s">
        <v>137</v>
      </c>
      <c r="AV271" s="15" t="s">
        <v>83</v>
      </c>
      <c r="AW271" s="15" t="s">
        <v>37</v>
      </c>
      <c r="AX271" s="15" t="s">
        <v>75</v>
      </c>
      <c r="AY271" s="274" t="s">
        <v>129</v>
      </c>
    </row>
    <row r="272" s="13" customFormat="1">
      <c r="A272" s="13"/>
      <c r="B272" s="232"/>
      <c r="C272" s="233"/>
      <c r="D272" s="234" t="s">
        <v>139</v>
      </c>
      <c r="E272" s="235" t="s">
        <v>19</v>
      </c>
      <c r="F272" s="236" t="s">
        <v>314</v>
      </c>
      <c r="G272" s="233"/>
      <c r="H272" s="237">
        <v>339.69999999999999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139</v>
      </c>
      <c r="AU272" s="243" t="s">
        <v>137</v>
      </c>
      <c r="AV272" s="13" t="s">
        <v>137</v>
      </c>
      <c r="AW272" s="13" t="s">
        <v>37</v>
      </c>
      <c r="AX272" s="13" t="s">
        <v>75</v>
      </c>
      <c r="AY272" s="243" t="s">
        <v>129</v>
      </c>
    </row>
    <row r="273" s="13" customFormat="1">
      <c r="A273" s="13"/>
      <c r="B273" s="232"/>
      <c r="C273" s="233"/>
      <c r="D273" s="234" t="s">
        <v>139</v>
      </c>
      <c r="E273" s="235" t="s">
        <v>19</v>
      </c>
      <c r="F273" s="236" t="s">
        <v>324</v>
      </c>
      <c r="G273" s="233"/>
      <c r="H273" s="237">
        <v>24.530000000000001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139</v>
      </c>
      <c r="AU273" s="243" t="s">
        <v>137</v>
      </c>
      <c r="AV273" s="13" t="s">
        <v>137</v>
      </c>
      <c r="AW273" s="13" t="s">
        <v>37</v>
      </c>
      <c r="AX273" s="13" t="s">
        <v>75</v>
      </c>
      <c r="AY273" s="243" t="s">
        <v>129</v>
      </c>
    </row>
    <row r="274" s="13" customFormat="1">
      <c r="A274" s="13"/>
      <c r="B274" s="232"/>
      <c r="C274" s="233"/>
      <c r="D274" s="234" t="s">
        <v>139</v>
      </c>
      <c r="E274" s="235" t="s">
        <v>19</v>
      </c>
      <c r="F274" s="236" t="s">
        <v>325</v>
      </c>
      <c r="G274" s="233"/>
      <c r="H274" s="237">
        <v>15.800000000000001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139</v>
      </c>
      <c r="AU274" s="243" t="s">
        <v>137</v>
      </c>
      <c r="AV274" s="13" t="s">
        <v>137</v>
      </c>
      <c r="AW274" s="13" t="s">
        <v>37</v>
      </c>
      <c r="AX274" s="13" t="s">
        <v>75</v>
      </c>
      <c r="AY274" s="243" t="s">
        <v>129</v>
      </c>
    </row>
    <row r="275" s="13" customFormat="1">
      <c r="A275" s="13"/>
      <c r="B275" s="232"/>
      <c r="C275" s="233"/>
      <c r="D275" s="234" t="s">
        <v>139</v>
      </c>
      <c r="E275" s="235" t="s">
        <v>19</v>
      </c>
      <c r="F275" s="236" t="s">
        <v>315</v>
      </c>
      <c r="G275" s="233"/>
      <c r="H275" s="237">
        <v>-3.54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139</v>
      </c>
      <c r="AU275" s="243" t="s">
        <v>137</v>
      </c>
      <c r="AV275" s="13" t="s">
        <v>137</v>
      </c>
      <c r="AW275" s="13" t="s">
        <v>37</v>
      </c>
      <c r="AX275" s="13" t="s">
        <v>75</v>
      </c>
      <c r="AY275" s="243" t="s">
        <v>129</v>
      </c>
    </row>
    <row r="276" s="13" customFormat="1">
      <c r="A276" s="13"/>
      <c r="B276" s="232"/>
      <c r="C276" s="233"/>
      <c r="D276" s="234" t="s">
        <v>139</v>
      </c>
      <c r="E276" s="235" t="s">
        <v>19</v>
      </c>
      <c r="F276" s="236" t="s">
        <v>316</v>
      </c>
      <c r="G276" s="233"/>
      <c r="H276" s="237">
        <v>-3.8999999999999999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139</v>
      </c>
      <c r="AU276" s="243" t="s">
        <v>137</v>
      </c>
      <c r="AV276" s="13" t="s">
        <v>137</v>
      </c>
      <c r="AW276" s="13" t="s">
        <v>37</v>
      </c>
      <c r="AX276" s="13" t="s">
        <v>75</v>
      </c>
      <c r="AY276" s="243" t="s">
        <v>129</v>
      </c>
    </row>
    <row r="277" s="13" customFormat="1">
      <c r="A277" s="13"/>
      <c r="B277" s="232"/>
      <c r="C277" s="233"/>
      <c r="D277" s="234" t="s">
        <v>139</v>
      </c>
      <c r="E277" s="235" t="s">
        <v>19</v>
      </c>
      <c r="F277" s="236" t="s">
        <v>317</v>
      </c>
      <c r="G277" s="233"/>
      <c r="H277" s="237">
        <v>-18.050000000000001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139</v>
      </c>
      <c r="AU277" s="243" t="s">
        <v>137</v>
      </c>
      <c r="AV277" s="13" t="s">
        <v>137</v>
      </c>
      <c r="AW277" s="13" t="s">
        <v>37</v>
      </c>
      <c r="AX277" s="13" t="s">
        <v>75</v>
      </c>
      <c r="AY277" s="243" t="s">
        <v>129</v>
      </c>
    </row>
    <row r="278" s="13" customFormat="1">
      <c r="A278" s="13"/>
      <c r="B278" s="232"/>
      <c r="C278" s="233"/>
      <c r="D278" s="234" t="s">
        <v>139</v>
      </c>
      <c r="E278" s="235" t="s">
        <v>19</v>
      </c>
      <c r="F278" s="236" t="s">
        <v>318</v>
      </c>
      <c r="G278" s="233"/>
      <c r="H278" s="237">
        <v>-3.2400000000000002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139</v>
      </c>
      <c r="AU278" s="243" t="s">
        <v>137</v>
      </c>
      <c r="AV278" s="13" t="s">
        <v>137</v>
      </c>
      <c r="AW278" s="13" t="s">
        <v>37</v>
      </c>
      <c r="AX278" s="13" t="s">
        <v>75</v>
      </c>
      <c r="AY278" s="243" t="s">
        <v>129</v>
      </c>
    </row>
    <row r="279" s="15" customFormat="1">
      <c r="A279" s="15"/>
      <c r="B279" s="265"/>
      <c r="C279" s="266"/>
      <c r="D279" s="234" t="s">
        <v>139</v>
      </c>
      <c r="E279" s="267" t="s">
        <v>19</v>
      </c>
      <c r="F279" s="268" t="s">
        <v>165</v>
      </c>
      <c r="G279" s="266"/>
      <c r="H279" s="267" t="s">
        <v>19</v>
      </c>
      <c r="I279" s="269"/>
      <c r="J279" s="266"/>
      <c r="K279" s="266"/>
      <c r="L279" s="270"/>
      <c r="M279" s="271"/>
      <c r="N279" s="272"/>
      <c r="O279" s="272"/>
      <c r="P279" s="272"/>
      <c r="Q279" s="272"/>
      <c r="R279" s="272"/>
      <c r="S279" s="272"/>
      <c r="T279" s="27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4" t="s">
        <v>139</v>
      </c>
      <c r="AU279" s="274" t="s">
        <v>137</v>
      </c>
      <c r="AV279" s="15" t="s">
        <v>83</v>
      </c>
      <c r="AW279" s="15" t="s">
        <v>37</v>
      </c>
      <c r="AX279" s="15" t="s">
        <v>75</v>
      </c>
      <c r="AY279" s="274" t="s">
        <v>129</v>
      </c>
    </row>
    <row r="280" s="13" customFormat="1">
      <c r="A280" s="13"/>
      <c r="B280" s="232"/>
      <c r="C280" s="233"/>
      <c r="D280" s="234" t="s">
        <v>139</v>
      </c>
      <c r="E280" s="235" t="s">
        <v>19</v>
      </c>
      <c r="F280" s="236" t="s">
        <v>319</v>
      </c>
      <c r="G280" s="233"/>
      <c r="H280" s="237">
        <v>16.007999999999999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139</v>
      </c>
      <c r="AU280" s="243" t="s">
        <v>137</v>
      </c>
      <c r="AV280" s="13" t="s">
        <v>137</v>
      </c>
      <c r="AW280" s="13" t="s">
        <v>37</v>
      </c>
      <c r="AX280" s="13" t="s">
        <v>75</v>
      </c>
      <c r="AY280" s="243" t="s">
        <v>129</v>
      </c>
    </row>
    <row r="281" s="13" customFormat="1">
      <c r="A281" s="13"/>
      <c r="B281" s="232"/>
      <c r="C281" s="233"/>
      <c r="D281" s="234" t="s">
        <v>139</v>
      </c>
      <c r="E281" s="235" t="s">
        <v>19</v>
      </c>
      <c r="F281" s="236" t="s">
        <v>326</v>
      </c>
      <c r="G281" s="233"/>
      <c r="H281" s="237">
        <v>1.3919999999999999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139</v>
      </c>
      <c r="AU281" s="243" t="s">
        <v>137</v>
      </c>
      <c r="AV281" s="13" t="s">
        <v>137</v>
      </c>
      <c r="AW281" s="13" t="s">
        <v>37</v>
      </c>
      <c r="AX281" s="13" t="s">
        <v>75</v>
      </c>
      <c r="AY281" s="243" t="s">
        <v>129</v>
      </c>
    </row>
    <row r="282" s="13" customFormat="1">
      <c r="A282" s="13"/>
      <c r="B282" s="232"/>
      <c r="C282" s="233"/>
      <c r="D282" s="234" t="s">
        <v>139</v>
      </c>
      <c r="E282" s="235" t="s">
        <v>19</v>
      </c>
      <c r="F282" s="236" t="s">
        <v>327</v>
      </c>
      <c r="G282" s="233"/>
      <c r="H282" s="237">
        <v>2.52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139</v>
      </c>
      <c r="AU282" s="243" t="s">
        <v>137</v>
      </c>
      <c r="AV282" s="13" t="s">
        <v>137</v>
      </c>
      <c r="AW282" s="13" t="s">
        <v>37</v>
      </c>
      <c r="AX282" s="13" t="s">
        <v>75</v>
      </c>
      <c r="AY282" s="243" t="s">
        <v>129</v>
      </c>
    </row>
    <row r="283" s="14" customFormat="1">
      <c r="A283" s="14"/>
      <c r="B283" s="244"/>
      <c r="C283" s="245"/>
      <c r="D283" s="234" t="s">
        <v>139</v>
      </c>
      <c r="E283" s="246" t="s">
        <v>19</v>
      </c>
      <c r="F283" s="247" t="s">
        <v>141</v>
      </c>
      <c r="G283" s="245"/>
      <c r="H283" s="248">
        <v>371.21999999999997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139</v>
      </c>
      <c r="AU283" s="254" t="s">
        <v>137</v>
      </c>
      <c r="AV283" s="14" t="s">
        <v>136</v>
      </c>
      <c r="AW283" s="14" t="s">
        <v>37</v>
      </c>
      <c r="AX283" s="14" t="s">
        <v>83</v>
      </c>
      <c r="AY283" s="254" t="s">
        <v>129</v>
      </c>
    </row>
    <row r="284" s="2" customFormat="1" ht="16.5" customHeight="1">
      <c r="A284" s="39"/>
      <c r="B284" s="40"/>
      <c r="C284" s="255" t="s">
        <v>328</v>
      </c>
      <c r="D284" s="255" t="s">
        <v>142</v>
      </c>
      <c r="E284" s="256" t="s">
        <v>329</v>
      </c>
      <c r="F284" s="257" t="s">
        <v>330</v>
      </c>
      <c r="G284" s="258" t="s">
        <v>134</v>
      </c>
      <c r="H284" s="259">
        <v>426.90300000000002</v>
      </c>
      <c r="I284" s="260"/>
      <c r="J284" s="261">
        <f>ROUND(I284*H284,2)</f>
        <v>0</v>
      </c>
      <c r="K284" s="257" t="s">
        <v>181</v>
      </c>
      <c r="L284" s="262"/>
      <c r="M284" s="263" t="s">
        <v>19</v>
      </c>
      <c r="N284" s="264" t="s">
        <v>47</v>
      </c>
      <c r="O284" s="85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320</v>
      </c>
      <c r="AT284" s="230" t="s">
        <v>142</v>
      </c>
      <c r="AU284" s="230" t="s">
        <v>137</v>
      </c>
      <c r="AY284" s="18" t="s">
        <v>129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137</v>
      </c>
      <c r="BK284" s="231">
        <f>ROUND(I284*H284,2)</f>
        <v>0</v>
      </c>
      <c r="BL284" s="18" t="s">
        <v>228</v>
      </c>
      <c r="BM284" s="230" t="s">
        <v>331</v>
      </c>
    </row>
    <row r="285" s="15" customFormat="1">
      <c r="A285" s="15"/>
      <c r="B285" s="265"/>
      <c r="C285" s="266"/>
      <c r="D285" s="234" t="s">
        <v>139</v>
      </c>
      <c r="E285" s="267" t="s">
        <v>19</v>
      </c>
      <c r="F285" s="268" t="s">
        <v>164</v>
      </c>
      <c r="G285" s="266"/>
      <c r="H285" s="267" t="s">
        <v>19</v>
      </c>
      <c r="I285" s="269"/>
      <c r="J285" s="266"/>
      <c r="K285" s="266"/>
      <c r="L285" s="270"/>
      <c r="M285" s="271"/>
      <c r="N285" s="272"/>
      <c r="O285" s="272"/>
      <c r="P285" s="272"/>
      <c r="Q285" s="272"/>
      <c r="R285" s="272"/>
      <c r="S285" s="272"/>
      <c r="T285" s="27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4" t="s">
        <v>139</v>
      </c>
      <c r="AU285" s="274" t="s">
        <v>137</v>
      </c>
      <c r="AV285" s="15" t="s">
        <v>83</v>
      </c>
      <c r="AW285" s="15" t="s">
        <v>37</v>
      </c>
      <c r="AX285" s="15" t="s">
        <v>75</v>
      </c>
      <c r="AY285" s="274" t="s">
        <v>129</v>
      </c>
    </row>
    <row r="286" s="15" customFormat="1">
      <c r="A286" s="15"/>
      <c r="B286" s="265"/>
      <c r="C286" s="266"/>
      <c r="D286" s="234" t="s">
        <v>139</v>
      </c>
      <c r="E286" s="267" t="s">
        <v>19</v>
      </c>
      <c r="F286" s="268" t="s">
        <v>313</v>
      </c>
      <c r="G286" s="266"/>
      <c r="H286" s="267" t="s">
        <v>19</v>
      </c>
      <c r="I286" s="269"/>
      <c r="J286" s="266"/>
      <c r="K286" s="266"/>
      <c r="L286" s="270"/>
      <c r="M286" s="271"/>
      <c r="N286" s="272"/>
      <c r="O286" s="272"/>
      <c r="P286" s="272"/>
      <c r="Q286" s="272"/>
      <c r="R286" s="272"/>
      <c r="S286" s="272"/>
      <c r="T286" s="27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4" t="s">
        <v>139</v>
      </c>
      <c r="AU286" s="274" t="s">
        <v>137</v>
      </c>
      <c r="AV286" s="15" t="s">
        <v>83</v>
      </c>
      <c r="AW286" s="15" t="s">
        <v>37</v>
      </c>
      <c r="AX286" s="15" t="s">
        <v>75</v>
      </c>
      <c r="AY286" s="274" t="s">
        <v>129</v>
      </c>
    </row>
    <row r="287" s="13" customFormat="1">
      <c r="A287" s="13"/>
      <c r="B287" s="232"/>
      <c r="C287" s="233"/>
      <c r="D287" s="234" t="s">
        <v>139</v>
      </c>
      <c r="E287" s="235" t="s">
        <v>19</v>
      </c>
      <c r="F287" s="236" t="s">
        <v>314</v>
      </c>
      <c r="G287" s="233"/>
      <c r="H287" s="237">
        <v>339.69999999999999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139</v>
      </c>
      <c r="AU287" s="243" t="s">
        <v>137</v>
      </c>
      <c r="AV287" s="13" t="s">
        <v>137</v>
      </c>
      <c r="AW287" s="13" t="s">
        <v>37</v>
      </c>
      <c r="AX287" s="13" t="s">
        <v>75</v>
      </c>
      <c r="AY287" s="243" t="s">
        <v>129</v>
      </c>
    </row>
    <row r="288" s="13" customFormat="1">
      <c r="A288" s="13"/>
      <c r="B288" s="232"/>
      <c r="C288" s="233"/>
      <c r="D288" s="234" t="s">
        <v>139</v>
      </c>
      <c r="E288" s="235" t="s">
        <v>19</v>
      </c>
      <c r="F288" s="236" t="s">
        <v>324</v>
      </c>
      <c r="G288" s="233"/>
      <c r="H288" s="237">
        <v>24.530000000000001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139</v>
      </c>
      <c r="AU288" s="243" t="s">
        <v>137</v>
      </c>
      <c r="AV288" s="13" t="s">
        <v>137</v>
      </c>
      <c r="AW288" s="13" t="s">
        <v>37</v>
      </c>
      <c r="AX288" s="13" t="s">
        <v>75</v>
      </c>
      <c r="AY288" s="243" t="s">
        <v>129</v>
      </c>
    </row>
    <row r="289" s="13" customFormat="1">
      <c r="A289" s="13"/>
      <c r="B289" s="232"/>
      <c r="C289" s="233"/>
      <c r="D289" s="234" t="s">
        <v>139</v>
      </c>
      <c r="E289" s="235" t="s">
        <v>19</v>
      </c>
      <c r="F289" s="236" t="s">
        <v>325</v>
      </c>
      <c r="G289" s="233"/>
      <c r="H289" s="237">
        <v>15.800000000000001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139</v>
      </c>
      <c r="AU289" s="243" t="s">
        <v>137</v>
      </c>
      <c r="AV289" s="13" t="s">
        <v>137</v>
      </c>
      <c r="AW289" s="13" t="s">
        <v>37</v>
      </c>
      <c r="AX289" s="13" t="s">
        <v>75</v>
      </c>
      <c r="AY289" s="243" t="s">
        <v>129</v>
      </c>
    </row>
    <row r="290" s="13" customFormat="1">
      <c r="A290" s="13"/>
      <c r="B290" s="232"/>
      <c r="C290" s="233"/>
      <c r="D290" s="234" t="s">
        <v>139</v>
      </c>
      <c r="E290" s="235" t="s">
        <v>19</v>
      </c>
      <c r="F290" s="236" t="s">
        <v>315</v>
      </c>
      <c r="G290" s="233"/>
      <c r="H290" s="237">
        <v>-3.54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139</v>
      </c>
      <c r="AU290" s="243" t="s">
        <v>137</v>
      </c>
      <c r="AV290" s="13" t="s">
        <v>137</v>
      </c>
      <c r="AW290" s="13" t="s">
        <v>37</v>
      </c>
      <c r="AX290" s="13" t="s">
        <v>75</v>
      </c>
      <c r="AY290" s="243" t="s">
        <v>129</v>
      </c>
    </row>
    <row r="291" s="13" customFormat="1">
      <c r="A291" s="13"/>
      <c r="B291" s="232"/>
      <c r="C291" s="233"/>
      <c r="D291" s="234" t="s">
        <v>139</v>
      </c>
      <c r="E291" s="235" t="s">
        <v>19</v>
      </c>
      <c r="F291" s="236" t="s">
        <v>316</v>
      </c>
      <c r="G291" s="233"/>
      <c r="H291" s="237">
        <v>-3.8999999999999999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139</v>
      </c>
      <c r="AU291" s="243" t="s">
        <v>137</v>
      </c>
      <c r="AV291" s="13" t="s">
        <v>137</v>
      </c>
      <c r="AW291" s="13" t="s">
        <v>37</v>
      </c>
      <c r="AX291" s="13" t="s">
        <v>75</v>
      </c>
      <c r="AY291" s="243" t="s">
        <v>129</v>
      </c>
    </row>
    <row r="292" s="13" customFormat="1">
      <c r="A292" s="13"/>
      <c r="B292" s="232"/>
      <c r="C292" s="233"/>
      <c r="D292" s="234" t="s">
        <v>139</v>
      </c>
      <c r="E292" s="235" t="s">
        <v>19</v>
      </c>
      <c r="F292" s="236" t="s">
        <v>317</v>
      </c>
      <c r="G292" s="233"/>
      <c r="H292" s="237">
        <v>-18.050000000000001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139</v>
      </c>
      <c r="AU292" s="243" t="s">
        <v>137</v>
      </c>
      <c r="AV292" s="13" t="s">
        <v>137</v>
      </c>
      <c r="AW292" s="13" t="s">
        <v>37</v>
      </c>
      <c r="AX292" s="13" t="s">
        <v>75</v>
      </c>
      <c r="AY292" s="243" t="s">
        <v>129</v>
      </c>
    </row>
    <row r="293" s="13" customFormat="1">
      <c r="A293" s="13"/>
      <c r="B293" s="232"/>
      <c r="C293" s="233"/>
      <c r="D293" s="234" t="s">
        <v>139</v>
      </c>
      <c r="E293" s="235" t="s">
        <v>19</v>
      </c>
      <c r="F293" s="236" t="s">
        <v>318</v>
      </c>
      <c r="G293" s="233"/>
      <c r="H293" s="237">
        <v>-3.2400000000000002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139</v>
      </c>
      <c r="AU293" s="243" t="s">
        <v>137</v>
      </c>
      <c r="AV293" s="13" t="s">
        <v>137</v>
      </c>
      <c r="AW293" s="13" t="s">
        <v>37</v>
      </c>
      <c r="AX293" s="13" t="s">
        <v>75</v>
      </c>
      <c r="AY293" s="243" t="s">
        <v>129</v>
      </c>
    </row>
    <row r="294" s="15" customFormat="1">
      <c r="A294" s="15"/>
      <c r="B294" s="265"/>
      <c r="C294" s="266"/>
      <c r="D294" s="234" t="s">
        <v>139</v>
      </c>
      <c r="E294" s="267" t="s">
        <v>19</v>
      </c>
      <c r="F294" s="268" t="s">
        <v>165</v>
      </c>
      <c r="G294" s="266"/>
      <c r="H294" s="267" t="s">
        <v>19</v>
      </c>
      <c r="I294" s="269"/>
      <c r="J294" s="266"/>
      <c r="K294" s="266"/>
      <c r="L294" s="270"/>
      <c r="M294" s="271"/>
      <c r="N294" s="272"/>
      <c r="O294" s="272"/>
      <c r="P294" s="272"/>
      <c r="Q294" s="272"/>
      <c r="R294" s="272"/>
      <c r="S294" s="272"/>
      <c r="T294" s="273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4" t="s">
        <v>139</v>
      </c>
      <c r="AU294" s="274" t="s">
        <v>137</v>
      </c>
      <c r="AV294" s="15" t="s">
        <v>83</v>
      </c>
      <c r="AW294" s="15" t="s">
        <v>37</v>
      </c>
      <c r="AX294" s="15" t="s">
        <v>75</v>
      </c>
      <c r="AY294" s="274" t="s">
        <v>129</v>
      </c>
    </row>
    <row r="295" s="13" customFormat="1">
      <c r="A295" s="13"/>
      <c r="B295" s="232"/>
      <c r="C295" s="233"/>
      <c r="D295" s="234" t="s">
        <v>139</v>
      </c>
      <c r="E295" s="235" t="s">
        <v>19</v>
      </c>
      <c r="F295" s="236" t="s">
        <v>319</v>
      </c>
      <c r="G295" s="233"/>
      <c r="H295" s="237">
        <v>16.007999999999999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139</v>
      </c>
      <c r="AU295" s="243" t="s">
        <v>137</v>
      </c>
      <c r="AV295" s="13" t="s">
        <v>137</v>
      </c>
      <c r="AW295" s="13" t="s">
        <v>37</v>
      </c>
      <c r="AX295" s="13" t="s">
        <v>75</v>
      </c>
      <c r="AY295" s="243" t="s">
        <v>129</v>
      </c>
    </row>
    <row r="296" s="13" customFormat="1">
      <c r="A296" s="13"/>
      <c r="B296" s="232"/>
      <c r="C296" s="233"/>
      <c r="D296" s="234" t="s">
        <v>139</v>
      </c>
      <c r="E296" s="235" t="s">
        <v>19</v>
      </c>
      <c r="F296" s="236" t="s">
        <v>326</v>
      </c>
      <c r="G296" s="233"/>
      <c r="H296" s="237">
        <v>1.3919999999999999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139</v>
      </c>
      <c r="AU296" s="243" t="s">
        <v>137</v>
      </c>
      <c r="AV296" s="13" t="s">
        <v>137</v>
      </c>
      <c r="AW296" s="13" t="s">
        <v>37</v>
      </c>
      <c r="AX296" s="13" t="s">
        <v>75</v>
      </c>
      <c r="AY296" s="243" t="s">
        <v>129</v>
      </c>
    </row>
    <row r="297" s="13" customFormat="1">
      <c r="A297" s="13"/>
      <c r="B297" s="232"/>
      <c r="C297" s="233"/>
      <c r="D297" s="234" t="s">
        <v>139</v>
      </c>
      <c r="E297" s="235" t="s">
        <v>19</v>
      </c>
      <c r="F297" s="236" t="s">
        <v>327</v>
      </c>
      <c r="G297" s="233"/>
      <c r="H297" s="237">
        <v>2.52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139</v>
      </c>
      <c r="AU297" s="243" t="s">
        <v>137</v>
      </c>
      <c r="AV297" s="13" t="s">
        <v>137</v>
      </c>
      <c r="AW297" s="13" t="s">
        <v>37</v>
      </c>
      <c r="AX297" s="13" t="s">
        <v>75</v>
      </c>
      <c r="AY297" s="243" t="s">
        <v>129</v>
      </c>
    </row>
    <row r="298" s="14" customFormat="1">
      <c r="A298" s="14"/>
      <c r="B298" s="244"/>
      <c r="C298" s="245"/>
      <c r="D298" s="234" t="s">
        <v>139</v>
      </c>
      <c r="E298" s="246" t="s">
        <v>19</v>
      </c>
      <c r="F298" s="247" t="s">
        <v>141</v>
      </c>
      <c r="G298" s="245"/>
      <c r="H298" s="248">
        <v>371.21999999999997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139</v>
      </c>
      <c r="AU298" s="254" t="s">
        <v>137</v>
      </c>
      <c r="AV298" s="14" t="s">
        <v>136</v>
      </c>
      <c r="AW298" s="14" t="s">
        <v>37</v>
      </c>
      <c r="AX298" s="14" t="s">
        <v>83</v>
      </c>
      <c r="AY298" s="254" t="s">
        <v>129</v>
      </c>
    </row>
    <row r="299" s="13" customFormat="1">
      <c r="A299" s="13"/>
      <c r="B299" s="232"/>
      <c r="C299" s="233"/>
      <c r="D299" s="234" t="s">
        <v>139</v>
      </c>
      <c r="E299" s="233"/>
      <c r="F299" s="236" t="s">
        <v>332</v>
      </c>
      <c r="G299" s="233"/>
      <c r="H299" s="237">
        <v>426.90300000000002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139</v>
      </c>
      <c r="AU299" s="243" t="s">
        <v>137</v>
      </c>
      <c r="AV299" s="13" t="s">
        <v>137</v>
      </c>
      <c r="AW299" s="13" t="s">
        <v>4</v>
      </c>
      <c r="AX299" s="13" t="s">
        <v>83</v>
      </c>
      <c r="AY299" s="243" t="s">
        <v>129</v>
      </c>
    </row>
    <row r="300" s="2" customFormat="1" ht="16.5" customHeight="1">
      <c r="A300" s="39"/>
      <c r="B300" s="40"/>
      <c r="C300" s="219" t="s">
        <v>333</v>
      </c>
      <c r="D300" s="219" t="s">
        <v>131</v>
      </c>
      <c r="E300" s="220" t="s">
        <v>334</v>
      </c>
      <c r="F300" s="221" t="s">
        <v>335</v>
      </c>
      <c r="G300" s="222" t="s">
        <v>134</v>
      </c>
      <c r="H300" s="223">
        <v>254</v>
      </c>
      <c r="I300" s="224"/>
      <c r="J300" s="225">
        <f>ROUND(I300*H300,2)</f>
        <v>0</v>
      </c>
      <c r="K300" s="221" t="s">
        <v>135</v>
      </c>
      <c r="L300" s="45"/>
      <c r="M300" s="226" t="s">
        <v>19</v>
      </c>
      <c r="N300" s="227" t="s">
        <v>47</v>
      </c>
      <c r="O300" s="85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228</v>
      </c>
      <c r="AT300" s="230" t="s">
        <v>131</v>
      </c>
      <c r="AU300" s="230" t="s">
        <v>137</v>
      </c>
      <c r="AY300" s="18" t="s">
        <v>129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137</v>
      </c>
      <c r="BK300" s="231">
        <f>ROUND(I300*H300,2)</f>
        <v>0</v>
      </c>
      <c r="BL300" s="18" t="s">
        <v>228</v>
      </c>
      <c r="BM300" s="230" t="s">
        <v>336</v>
      </c>
    </row>
    <row r="301" s="15" customFormat="1">
      <c r="A301" s="15"/>
      <c r="B301" s="265"/>
      <c r="C301" s="266"/>
      <c r="D301" s="234" t="s">
        <v>139</v>
      </c>
      <c r="E301" s="267" t="s">
        <v>19</v>
      </c>
      <c r="F301" s="268" t="s">
        <v>164</v>
      </c>
      <c r="G301" s="266"/>
      <c r="H301" s="267" t="s">
        <v>19</v>
      </c>
      <c r="I301" s="269"/>
      <c r="J301" s="266"/>
      <c r="K301" s="266"/>
      <c r="L301" s="270"/>
      <c r="M301" s="271"/>
      <c r="N301" s="272"/>
      <c r="O301" s="272"/>
      <c r="P301" s="272"/>
      <c r="Q301" s="272"/>
      <c r="R301" s="272"/>
      <c r="S301" s="272"/>
      <c r="T301" s="273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4" t="s">
        <v>139</v>
      </c>
      <c r="AU301" s="274" t="s">
        <v>137</v>
      </c>
      <c r="AV301" s="15" t="s">
        <v>83</v>
      </c>
      <c r="AW301" s="15" t="s">
        <v>37</v>
      </c>
      <c r="AX301" s="15" t="s">
        <v>75</v>
      </c>
      <c r="AY301" s="274" t="s">
        <v>129</v>
      </c>
    </row>
    <row r="302" s="13" customFormat="1">
      <c r="A302" s="13"/>
      <c r="B302" s="232"/>
      <c r="C302" s="233"/>
      <c r="D302" s="234" t="s">
        <v>139</v>
      </c>
      <c r="E302" s="235" t="s">
        <v>19</v>
      </c>
      <c r="F302" s="236" t="s">
        <v>337</v>
      </c>
      <c r="G302" s="233"/>
      <c r="H302" s="237">
        <v>254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139</v>
      </c>
      <c r="AU302" s="243" t="s">
        <v>137</v>
      </c>
      <c r="AV302" s="13" t="s">
        <v>137</v>
      </c>
      <c r="AW302" s="13" t="s">
        <v>37</v>
      </c>
      <c r="AX302" s="13" t="s">
        <v>75</v>
      </c>
      <c r="AY302" s="243" t="s">
        <v>129</v>
      </c>
    </row>
    <row r="303" s="14" customFormat="1">
      <c r="A303" s="14"/>
      <c r="B303" s="244"/>
      <c r="C303" s="245"/>
      <c r="D303" s="234" t="s">
        <v>139</v>
      </c>
      <c r="E303" s="246" t="s">
        <v>19</v>
      </c>
      <c r="F303" s="247" t="s">
        <v>141</v>
      </c>
      <c r="G303" s="245"/>
      <c r="H303" s="248">
        <v>254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139</v>
      </c>
      <c r="AU303" s="254" t="s">
        <v>137</v>
      </c>
      <c r="AV303" s="14" t="s">
        <v>136</v>
      </c>
      <c r="AW303" s="14" t="s">
        <v>37</v>
      </c>
      <c r="AX303" s="14" t="s">
        <v>83</v>
      </c>
      <c r="AY303" s="254" t="s">
        <v>129</v>
      </c>
    </row>
    <row r="304" s="2" customFormat="1" ht="16.5" customHeight="1">
      <c r="A304" s="39"/>
      <c r="B304" s="40"/>
      <c r="C304" s="255" t="s">
        <v>338</v>
      </c>
      <c r="D304" s="255" t="s">
        <v>142</v>
      </c>
      <c r="E304" s="256" t="s">
        <v>339</v>
      </c>
      <c r="F304" s="257" t="s">
        <v>340</v>
      </c>
      <c r="G304" s="258" t="s">
        <v>134</v>
      </c>
      <c r="H304" s="259">
        <v>292.10000000000002</v>
      </c>
      <c r="I304" s="260"/>
      <c r="J304" s="261">
        <f>ROUND(I304*H304,2)</f>
        <v>0</v>
      </c>
      <c r="K304" s="257" t="s">
        <v>135</v>
      </c>
      <c r="L304" s="262"/>
      <c r="M304" s="263" t="s">
        <v>19</v>
      </c>
      <c r="N304" s="264" t="s">
        <v>47</v>
      </c>
      <c r="O304" s="85"/>
      <c r="P304" s="228">
        <f>O304*H304</f>
        <v>0</v>
      </c>
      <c r="Q304" s="228">
        <v>0.00029999999999999997</v>
      </c>
      <c r="R304" s="228">
        <f>Q304*H304</f>
        <v>0.08763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320</v>
      </c>
      <c r="AT304" s="230" t="s">
        <v>142</v>
      </c>
      <c r="AU304" s="230" t="s">
        <v>137</v>
      </c>
      <c r="AY304" s="18" t="s">
        <v>129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137</v>
      </c>
      <c r="BK304" s="231">
        <f>ROUND(I304*H304,2)</f>
        <v>0</v>
      </c>
      <c r="BL304" s="18" t="s">
        <v>228</v>
      </c>
      <c r="BM304" s="230" t="s">
        <v>341</v>
      </c>
    </row>
    <row r="305" s="15" customFormat="1">
      <c r="A305" s="15"/>
      <c r="B305" s="265"/>
      <c r="C305" s="266"/>
      <c r="D305" s="234" t="s">
        <v>139</v>
      </c>
      <c r="E305" s="267" t="s">
        <v>19</v>
      </c>
      <c r="F305" s="268" t="s">
        <v>164</v>
      </c>
      <c r="G305" s="266"/>
      <c r="H305" s="267" t="s">
        <v>19</v>
      </c>
      <c r="I305" s="269"/>
      <c r="J305" s="266"/>
      <c r="K305" s="266"/>
      <c r="L305" s="270"/>
      <c r="M305" s="271"/>
      <c r="N305" s="272"/>
      <c r="O305" s="272"/>
      <c r="P305" s="272"/>
      <c r="Q305" s="272"/>
      <c r="R305" s="272"/>
      <c r="S305" s="272"/>
      <c r="T305" s="273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4" t="s">
        <v>139</v>
      </c>
      <c r="AU305" s="274" t="s">
        <v>137</v>
      </c>
      <c r="AV305" s="15" t="s">
        <v>83</v>
      </c>
      <c r="AW305" s="15" t="s">
        <v>37</v>
      </c>
      <c r="AX305" s="15" t="s">
        <v>75</v>
      </c>
      <c r="AY305" s="274" t="s">
        <v>129</v>
      </c>
    </row>
    <row r="306" s="13" customFormat="1">
      <c r="A306" s="13"/>
      <c r="B306" s="232"/>
      <c r="C306" s="233"/>
      <c r="D306" s="234" t="s">
        <v>139</v>
      </c>
      <c r="E306" s="235" t="s">
        <v>19</v>
      </c>
      <c r="F306" s="236" t="s">
        <v>337</v>
      </c>
      <c r="G306" s="233"/>
      <c r="H306" s="237">
        <v>254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139</v>
      </c>
      <c r="AU306" s="243" t="s">
        <v>137</v>
      </c>
      <c r="AV306" s="13" t="s">
        <v>137</v>
      </c>
      <c r="AW306" s="13" t="s">
        <v>37</v>
      </c>
      <c r="AX306" s="13" t="s">
        <v>75</v>
      </c>
      <c r="AY306" s="243" t="s">
        <v>129</v>
      </c>
    </row>
    <row r="307" s="14" customFormat="1">
      <c r="A307" s="14"/>
      <c r="B307" s="244"/>
      <c r="C307" s="245"/>
      <c r="D307" s="234" t="s">
        <v>139</v>
      </c>
      <c r="E307" s="246" t="s">
        <v>19</v>
      </c>
      <c r="F307" s="247" t="s">
        <v>141</v>
      </c>
      <c r="G307" s="245"/>
      <c r="H307" s="248">
        <v>254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139</v>
      </c>
      <c r="AU307" s="254" t="s">
        <v>137</v>
      </c>
      <c r="AV307" s="14" t="s">
        <v>136</v>
      </c>
      <c r="AW307" s="14" t="s">
        <v>37</v>
      </c>
      <c r="AX307" s="14" t="s">
        <v>83</v>
      </c>
      <c r="AY307" s="254" t="s">
        <v>129</v>
      </c>
    </row>
    <row r="308" s="13" customFormat="1">
      <c r="A308" s="13"/>
      <c r="B308" s="232"/>
      <c r="C308" s="233"/>
      <c r="D308" s="234" t="s">
        <v>139</v>
      </c>
      <c r="E308" s="233"/>
      <c r="F308" s="236" t="s">
        <v>342</v>
      </c>
      <c r="G308" s="233"/>
      <c r="H308" s="237">
        <v>292.10000000000002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139</v>
      </c>
      <c r="AU308" s="243" t="s">
        <v>137</v>
      </c>
      <c r="AV308" s="13" t="s">
        <v>137</v>
      </c>
      <c r="AW308" s="13" t="s">
        <v>4</v>
      </c>
      <c r="AX308" s="13" t="s">
        <v>83</v>
      </c>
      <c r="AY308" s="243" t="s">
        <v>129</v>
      </c>
    </row>
    <row r="309" s="2" customFormat="1" ht="21.75" customHeight="1">
      <c r="A309" s="39"/>
      <c r="B309" s="40"/>
      <c r="C309" s="219" t="s">
        <v>343</v>
      </c>
      <c r="D309" s="219" t="s">
        <v>131</v>
      </c>
      <c r="E309" s="220" t="s">
        <v>344</v>
      </c>
      <c r="F309" s="221" t="s">
        <v>345</v>
      </c>
      <c r="G309" s="222" t="s">
        <v>134</v>
      </c>
      <c r="H309" s="223">
        <v>14.265000000000001</v>
      </c>
      <c r="I309" s="224"/>
      <c r="J309" s="225">
        <f>ROUND(I309*H309,2)</f>
        <v>0</v>
      </c>
      <c r="K309" s="221" t="s">
        <v>135</v>
      </c>
      <c r="L309" s="45"/>
      <c r="M309" s="226" t="s">
        <v>19</v>
      </c>
      <c r="N309" s="227" t="s">
        <v>47</v>
      </c>
      <c r="O309" s="85"/>
      <c r="P309" s="228">
        <f>O309*H309</f>
        <v>0</v>
      </c>
      <c r="Q309" s="228">
        <v>0.00076999999999999996</v>
      </c>
      <c r="R309" s="228">
        <f>Q309*H309</f>
        <v>0.01098405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228</v>
      </c>
      <c r="AT309" s="230" t="s">
        <v>131</v>
      </c>
      <c r="AU309" s="230" t="s">
        <v>137</v>
      </c>
      <c r="AY309" s="18" t="s">
        <v>129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137</v>
      </c>
      <c r="BK309" s="231">
        <f>ROUND(I309*H309,2)</f>
        <v>0</v>
      </c>
      <c r="BL309" s="18" t="s">
        <v>228</v>
      </c>
      <c r="BM309" s="230" t="s">
        <v>346</v>
      </c>
    </row>
    <row r="310" s="15" customFormat="1">
      <c r="A310" s="15"/>
      <c r="B310" s="265"/>
      <c r="C310" s="266"/>
      <c r="D310" s="234" t="s">
        <v>139</v>
      </c>
      <c r="E310" s="267" t="s">
        <v>19</v>
      </c>
      <c r="F310" s="268" t="s">
        <v>164</v>
      </c>
      <c r="G310" s="266"/>
      <c r="H310" s="267" t="s">
        <v>19</v>
      </c>
      <c r="I310" s="269"/>
      <c r="J310" s="266"/>
      <c r="K310" s="266"/>
      <c r="L310" s="270"/>
      <c r="M310" s="271"/>
      <c r="N310" s="272"/>
      <c r="O310" s="272"/>
      <c r="P310" s="272"/>
      <c r="Q310" s="272"/>
      <c r="R310" s="272"/>
      <c r="S310" s="272"/>
      <c r="T310" s="273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4" t="s">
        <v>139</v>
      </c>
      <c r="AU310" s="274" t="s">
        <v>137</v>
      </c>
      <c r="AV310" s="15" t="s">
        <v>83</v>
      </c>
      <c r="AW310" s="15" t="s">
        <v>37</v>
      </c>
      <c r="AX310" s="15" t="s">
        <v>75</v>
      </c>
      <c r="AY310" s="274" t="s">
        <v>129</v>
      </c>
    </row>
    <row r="311" s="15" customFormat="1">
      <c r="A311" s="15"/>
      <c r="B311" s="265"/>
      <c r="C311" s="266"/>
      <c r="D311" s="234" t="s">
        <v>139</v>
      </c>
      <c r="E311" s="267" t="s">
        <v>19</v>
      </c>
      <c r="F311" s="268" t="s">
        <v>313</v>
      </c>
      <c r="G311" s="266"/>
      <c r="H311" s="267" t="s">
        <v>19</v>
      </c>
      <c r="I311" s="269"/>
      <c r="J311" s="266"/>
      <c r="K311" s="266"/>
      <c r="L311" s="270"/>
      <c r="M311" s="271"/>
      <c r="N311" s="272"/>
      <c r="O311" s="272"/>
      <c r="P311" s="272"/>
      <c r="Q311" s="272"/>
      <c r="R311" s="272"/>
      <c r="S311" s="272"/>
      <c r="T311" s="273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4" t="s">
        <v>139</v>
      </c>
      <c r="AU311" s="274" t="s">
        <v>137</v>
      </c>
      <c r="AV311" s="15" t="s">
        <v>83</v>
      </c>
      <c r="AW311" s="15" t="s">
        <v>37</v>
      </c>
      <c r="AX311" s="15" t="s">
        <v>75</v>
      </c>
      <c r="AY311" s="274" t="s">
        <v>129</v>
      </c>
    </row>
    <row r="312" s="13" customFormat="1">
      <c r="A312" s="13"/>
      <c r="B312" s="232"/>
      <c r="C312" s="233"/>
      <c r="D312" s="234" t="s">
        <v>139</v>
      </c>
      <c r="E312" s="235" t="s">
        <v>19</v>
      </c>
      <c r="F312" s="236" t="s">
        <v>347</v>
      </c>
      <c r="G312" s="233"/>
      <c r="H312" s="237">
        <v>1.1579999999999999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139</v>
      </c>
      <c r="AU312" s="243" t="s">
        <v>137</v>
      </c>
      <c r="AV312" s="13" t="s">
        <v>137</v>
      </c>
      <c r="AW312" s="13" t="s">
        <v>37</v>
      </c>
      <c r="AX312" s="13" t="s">
        <v>75</v>
      </c>
      <c r="AY312" s="243" t="s">
        <v>129</v>
      </c>
    </row>
    <row r="313" s="13" customFormat="1">
      <c r="A313" s="13"/>
      <c r="B313" s="232"/>
      <c r="C313" s="233"/>
      <c r="D313" s="234" t="s">
        <v>139</v>
      </c>
      <c r="E313" s="235" t="s">
        <v>19</v>
      </c>
      <c r="F313" s="236" t="s">
        <v>347</v>
      </c>
      <c r="G313" s="233"/>
      <c r="H313" s="237">
        <v>1.1579999999999999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139</v>
      </c>
      <c r="AU313" s="243" t="s">
        <v>137</v>
      </c>
      <c r="AV313" s="13" t="s">
        <v>137</v>
      </c>
      <c r="AW313" s="13" t="s">
        <v>37</v>
      </c>
      <c r="AX313" s="13" t="s">
        <v>75</v>
      </c>
      <c r="AY313" s="243" t="s">
        <v>129</v>
      </c>
    </row>
    <row r="314" s="13" customFormat="1">
      <c r="A314" s="13"/>
      <c r="B314" s="232"/>
      <c r="C314" s="233"/>
      <c r="D314" s="234" t="s">
        <v>139</v>
      </c>
      <c r="E314" s="235" t="s">
        <v>19</v>
      </c>
      <c r="F314" s="236" t="s">
        <v>347</v>
      </c>
      <c r="G314" s="233"/>
      <c r="H314" s="237">
        <v>1.1579999999999999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139</v>
      </c>
      <c r="AU314" s="243" t="s">
        <v>137</v>
      </c>
      <c r="AV314" s="13" t="s">
        <v>137</v>
      </c>
      <c r="AW314" s="13" t="s">
        <v>37</v>
      </c>
      <c r="AX314" s="13" t="s">
        <v>75</v>
      </c>
      <c r="AY314" s="243" t="s">
        <v>129</v>
      </c>
    </row>
    <row r="315" s="13" customFormat="1">
      <c r="A315" s="13"/>
      <c r="B315" s="232"/>
      <c r="C315" s="233"/>
      <c r="D315" s="234" t="s">
        <v>139</v>
      </c>
      <c r="E315" s="235" t="s">
        <v>19</v>
      </c>
      <c r="F315" s="236" t="s">
        <v>347</v>
      </c>
      <c r="G315" s="233"/>
      <c r="H315" s="237">
        <v>1.1579999999999999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139</v>
      </c>
      <c r="AU315" s="243" t="s">
        <v>137</v>
      </c>
      <c r="AV315" s="13" t="s">
        <v>137</v>
      </c>
      <c r="AW315" s="13" t="s">
        <v>37</v>
      </c>
      <c r="AX315" s="13" t="s">
        <v>75</v>
      </c>
      <c r="AY315" s="243" t="s">
        <v>129</v>
      </c>
    </row>
    <row r="316" s="13" customFormat="1">
      <c r="A316" s="13"/>
      <c r="B316" s="232"/>
      <c r="C316" s="233"/>
      <c r="D316" s="234" t="s">
        <v>139</v>
      </c>
      <c r="E316" s="235" t="s">
        <v>19</v>
      </c>
      <c r="F316" s="236" t="s">
        <v>348</v>
      </c>
      <c r="G316" s="233"/>
      <c r="H316" s="237">
        <v>1.6799999999999999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139</v>
      </c>
      <c r="AU316" s="243" t="s">
        <v>137</v>
      </c>
      <c r="AV316" s="13" t="s">
        <v>137</v>
      </c>
      <c r="AW316" s="13" t="s">
        <v>37</v>
      </c>
      <c r="AX316" s="13" t="s">
        <v>75</v>
      </c>
      <c r="AY316" s="243" t="s">
        <v>129</v>
      </c>
    </row>
    <row r="317" s="13" customFormat="1">
      <c r="A317" s="13"/>
      <c r="B317" s="232"/>
      <c r="C317" s="233"/>
      <c r="D317" s="234" t="s">
        <v>139</v>
      </c>
      <c r="E317" s="235" t="s">
        <v>19</v>
      </c>
      <c r="F317" s="236" t="s">
        <v>348</v>
      </c>
      <c r="G317" s="233"/>
      <c r="H317" s="237">
        <v>1.6799999999999999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139</v>
      </c>
      <c r="AU317" s="243" t="s">
        <v>137</v>
      </c>
      <c r="AV317" s="13" t="s">
        <v>137</v>
      </c>
      <c r="AW317" s="13" t="s">
        <v>37</v>
      </c>
      <c r="AX317" s="13" t="s">
        <v>75</v>
      </c>
      <c r="AY317" s="243" t="s">
        <v>129</v>
      </c>
    </row>
    <row r="318" s="13" customFormat="1">
      <c r="A318" s="13"/>
      <c r="B318" s="232"/>
      <c r="C318" s="233"/>
      <c r="D318" s="234" t="s">
        <v>139</v>
      </c>
      <c r="E318" s="235" t="s">
        <v>19</v>
      </c>
      <c r="F318" s="236" t="s">
        <v>349</v>
      </c>
      <c r="G318" s="233"/>
      <c r="H318" s="237">
        <v>6.2729999999999997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139</v>
      </c>
      <c r="AU318" s="243" t="s">
        <v>137</v>
      </c>
      <c r="AV318" s="13" t="s">
        <v>137</v>
      </c>
      <c r="AW318" s="13" t="s">
        <v>37</v>
      </c>
      <c r="AX318" s="13" t="s">
        <v>75</v>
      </c>
      <c r="AY318" s="243" t="s">
        <v>129</v>
      </c>
    </row>
    <row r="319" s="14" customFormat="1">
      <c r="A319" s="14"/>
      <c r="B319" s="244"/>
      <c r="C319" s="245"/>
      <c r="D319" s="234" t="s">
        <v>139</v>
      </c>
      <c r="E319" s="246" t="s">
        <v>19</v>
      </c>
      <c r="F319" s="247" t="s">
        <v>141</v>
      </c>
      <c r="G319" s="245"/>
      <c r="H319" s="248">
        <v>14.264999999999999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139</v>
      </c>
      <c r="AU319" s="254" t="s">
        <v>137</v>
      </c>
      <c r="AV319" s="14" t="s">
        <v>136</v>
      </c>
      <c r="AW319" s="14" t="s">
        <v>37</v>
      </c>
      <c r="AX319" s="14" t="s">
        <v>83</v>
      </c>
      <c r="AY319" s="254" t="s">
        <v>129</v>
      </c>
    </row>
    <row r="320" s="2" customFormat="1" ht="16.5" customHeight="1">
      <c r="A320" s="39"/>
      <c r="B320" s="40"/>
      <c r="C320" s="255" t="s">
        <v>350</v>
      </c>
      <c r="D320" s="255" t="s">
        <v>142</v>
      </c>
      <c r="E320" s="256" t="s">
        <v>351</v>
      </c>
      <c r="F320" s="257" t="s">
        <v>330</v>
      </c>
      <c r="G320" s="258" t="s">
        <v>134</v>
      </c>
      <c r="H320" s="259">
        <v>17.117999999999999</v>
      </c>
      <c r="I320" s="260"/>
      <c r="J320" s="261">
        <f>ROUND(I320*H320,2)</f>
        <v>0</v>
      </c>
      <c r="K320" s="257" t="s">
        <v>181</v>
      </c>
      <c r="L320" s="262"/>
      <c r="M320" s="263" t="s">
        <v>19</v>
      </c>
      <c r="N320" s="264" t="s">
        <v>47</v>
      </c>
      <c r="O320" s="85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320</v>
      </c>
      <c r="AT320" s="230" t="s">
        <v>142</v>
      </c>
      <c r="AU320" s="230" t="s">
        <v>137</v>
      </c>
      <c r="AY320" s="18" t="s">
        <v>129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137</v>
      </c>
      <c r="BK320" s="231">
        <f>ROUND(I320*H320,2)</f>
        <v>0</v>
      </c>
      <c r="BL320" s="18" t="s">
        <v>228</v>
      </c>
      <c r="BM320" s="230" t="s">
        <v>352</v>
      </c>
    </row>
    <row r="321" s="15" customFormat="1">
      <c r="A321" s="15"/>
      <c r="B321" s="265"/>
      <c r="C321" s="266"/>
      <c r="D321" s="234" t="s">
        <v>139</v>
      </c>
      <c r="E321" s="267" t="s">
        <v>19</v>
      </c>
      <c r="F321" s="268" t="s">
        <v>164</v>
      </c>
      <c r="G321" s="266"/>
      <c r="H321" s="267" t="s">
        <v>19</v>
      </c>
      <c r="I321" s="269"/>
      <c r="J321" s="266"/>
      <c r="K321" s="266"/>
      <c r="L321" s="270"/>
      <c r="M321" s="271"/>
      <c r="N321" s="272"/>
      <c r="O321" s="272"/>
      <c r="P321" s="272"/>
      <c r="Q321" s="272"/>
      <c r="R321" s="272"/>
      <c r="S321" s="272"/>
      <c r="T321" s="273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4" t="s">
        <v>139</v>
      </c>
      <c r="AU321" s="274" t="s">
        <v>137</v>
      </c>
      <c r="AV321" s="15" t="s">
        <v>83</v>
      </c>
      <c r="AW321" s="15" t="s">
        <v>37</v>
      </c>
      <c r="AX321" s="15" t="s">
        <v>75</v>
      </c>
      <c r="AY321" s="274" t="s">
        <v>129</v>
      </c>
    </row>
    <row r="322" s="15" customFormat="1">
      <c r="A322" s="15"/>
      <c r="B322" s="265"/>
      <c r="C322" s="266"/>
      <c r="D322" s="234" t="s">
        <v>139</v>
      </c>
      <c r="E322" s="267" t="s">
        <v>19</v>
      </c>
      <c r="F322" s="268" t="s">
        <v>313</v>
      </c>
      <c r="G322" s="266"/>
      <c r="H322" s="267" t="s">
        <v>19</v>
      </c>
      <c r="I322" s="269"/>
      <c r="J322" s="266"/>
      <c r="K322" s="266"/>
      <c r="L322" s="270"/>
      <c r="M322" s="271"/>
      <c r="N322" s="272"/>
      <c r="O322" s="272"/>
      <c r="P322" s="272"/>
      <c r="Q322" s="272"/>
      <c r="R322" s="272"/>
      <c r="S322" s="272"/>
      <c r="T322" s="273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4" t="s">
        <v>139</v>
      </c>
      <c r="AU322" s="274" t="s">
        <v>137</v>
      </c>
      <c r="AV322" s="15" t="s">
        <v>83</v>
      </c>
      <c r="AW322" s="15" t="s">
        <v>37</v>
      </c>
      <c r="AX322" s="15" t="s">
        <v>75</v>
      </c>
      <c r="AY322" s="274" t="s">
        <v>129</v>
      </c>
    </row>
    <row r="323" s="13" customFormat="1">
      <c r="A323" s="13"/>
      <c r="B323" s="232"/>
      <c r="C323" s="233"/>
      <c r="D323" s="234" t="s">
        <v>139</v>
      </c>
      <c r="E323" s="235" t="s">
        <v>19</v>
      </c>
      <c r="F323" s="236" t="s">
        <v>347</v>
      </c>
      <c r="G323" s="233"/>
      <c r="H323" s="237">
        <v>1.1579999999999999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139</v>
      </c>
      <c r="AU323" s="243" t="s">
        <v>137</v>
      </c>
      <c r="AV323" s="13" t="s">
        <v>137</v>
      </c>
      <c r="AW323" s="13" t="s">
        <v>37</v>
      </c>
      <c r="AX323" s="13" t="s">
        <v>75</v>
      </c>
      <c r="AY323" s="243" t="s">
        <v>129</v>
      </c>
    </row>
    <row r="324" s="13" customFormat="1">
      <c r="A324" s="13"/>
      <c r="B324" s="232"/>
      <c r="C324" s="233"/>
      <c r="D324" s="234" t="s">
        <v>139</v>
      </c>
      <c r="E324" s="235" t="s">
        <v>19</v>
      </c>
      <c r="F324" s="236" t="s">
        <v>347</v>
      </c>
      <c r="G324" s="233"/>
      <c r="H324" s="237">
        <v>1.1579999999999999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139</v>
      </c>
      <c r="AU324" s="243" t="s">
        <v>137</v>
      </c>
      <c r="AV324" s="13" t="s">
        <v>137</v>
      </c>
      <c r="AW324" s="13" t="s">
        <v>37</v>
      </c>
      <c r="AX324" s="13" t="s">
        <v>75</v>
      </c>
      <c r="AY324" s="243" t="s">
        <v>129</v>
      </c>
    </row>
    <row r="325" s="13" customFormat="1">
      <c r="A325" s="13"/>
      <c r="B325" s="232"/>
      <c r="C325" s="233"/>
      <c r="D325" s="234" t="s">
        <v>139</v>
      </c>
      <c r="E325" s="235" t="s">
        <v>19</v>
      </c>
      <c r="F325" s="236" t="s">
        <v>347</v>
      </c>
      <c r="G325" s="233"/>
      <c r="H325" s="237">
        <v>1.1579999999999999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139</v>
      </c>
      <c r="AU325" s="243" t="s">
        <v>137</v>
      </c>
      <c r="AV325" s="13" t="s">
        <v>137</v>
      </c>
      <c r="AW325" s="13" t="s">
        <v>37</v>
      </c>
      <c r="AX325" s="13" t="s">
        <v>75</v>
      </c>
      <c r="AY325" s="243" t="s">
        <v>129</v>
      </c>
    </row>
    <row r="326" s="13" customFormat="1">
      <c r="A326" s="13"/>
      <c r="B326" s="232"/>
      <c r="C326" s="233"/>
      <c r="D326" s="234" t="s">
        <v>139</v>
      </c>
      <c r="E326" s="235" t="s">
        <v>19</v>
      </c>
      <c r="F326" s="236" t="s">
        <v>347</v>
      </c>
      <c r="G326" s="233"/>
      <c r="H326" s="237">
        <v>1.1579999999999999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139</v>
      </c>
      <c r="AU326" s="243" t="s">
        <v>137</v>
      </c>
      <c r="AV326" s="13" t="s">
        <v>137</v>
      </c>
      <c r="AW326" s="13" t="s">
        <v>37</v>
      </c>
      <c r="AX326" s="13" t="s">
        <v>75</v>
      </c>
      <c r="AY326" s="243" t="s">
        <v>129</v>
      </c>
    </row>
    <row r="327" s="13" customFormat="1">
      <c r="A327" s="13"/>
      <c r="B327" s="232"/>
      <c r="C327" s="233"/>
      <c r="D327" s="234" t="s">
        <v>139</v>
      </c>
      <c r="E327" s="235" t="s">
        <v>19</v>
      </c>
      <c r="F327" s="236" t="s">
        <v>348</v>
      </c>
      <c r="G327" s="233"/>
      <c r="H327" s="237">
        <v>1.6799999999999999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139</v>
      </c>
      <c r="AU327" s="243" t="s">
        <v>137</v>
      </c>
      <c r="AV327" s="13" t="s">
        <v>137</v>
      </c>
      <c r="AW327" s="13" t="s">
        <v>37</v>
      </c>
      <c r="AX327" s="13" t="s">
        <v>75</v>
      </c>
      <c r="AY327" s="243" t="s">
        <v>129</v>
      </c>
    </row>
    <row r="328" s="13" customFormat="1">
      <c r="A328" s="13"/>
      <c r="B328" s="232"/>
      <c r="C328" s="233"/>
      <c r="D328" s="234" t="s">
        <v>139</v>
      </c>
      <c r="E328" s="235" t="s">
        <v>19</v>
      </c>
      <c r="F328" s="236" t="s">
        <v>348</v>
      </c>
      <c r="G328" s="233"/>
      <c r="H328" s="237">
        <v>1.6799999999999999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139</v>
      </c>
      <c r="AU328" s="243" t="s">
        <v>137</v>
      </c>
      <c r="AV328" s="13" t="s">
        <v>137</v>
      </c>
      <c r="AW328" s="13" t="s">
        <v>37</v>
      </c>
      <c r="AX328" s="13" t="s">
        <v>75</v>
      </c>
      <c r="AY328" s="243" t="s">
        <v>129</v>
      </c>
    </row>
    <row r="329" s="13" customFormat="1">
      <c r="A329" s="13"/>
      <c r="B329" s="232"/>
      <c r="C329" s="233"/>
      <c r="D329" s="234" t="s">
        <v>139</v>
      </c>
      <c r="E329" s="235" t="s">
        <v>19</v>
      </c>
      <c r="F329" s="236" t="s">
        <v>349</v>
      </c>
      <c r="G329" s="233"/>
      <c r="H329" s="237">
        <v>6.2729999999999997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139</v>
      </c>
      <c r="AU329" s="243" t="s">
        <v>137</v>
      </c>
      <c r="AV329" s="13" t="s">
        <v>137</v>
      </c>
      <c r="AW329" s="13" t="s">
        <v>37</v>
      </c>
      <c r="AX329" s="13" t="s">
        <v>75</v>
      </c>
      <c r="AY329" s="243" t="s">
        <v>129</v>
      </c>
    </row>
    <row r="330" s="14" customFormat="1">
      <c r="A330" s="14"/>
      <c r="B330" s="244"/>
      <c r="C330" s="245"/>
      <c r="D330" s="234" t="s">
        <v>139</v>
      </c>
      <c r="E330" s="246" t="s">
        <v>19</v>
      </c>
      <c r="F330" s="247" t="s">
        <v>141</v>
      </c>
      <c r="G330" s="245"/>
      <c r="H330" s="248">
        <v>14.264999999999999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139</v>
      </c>
      <c r="AU330" s="254" t="s">
        <v>137</v>
      </c>
      <c r="AV330" s="14" t="s">
        <v>136</v>
      </c>
      <c r="AW330" s="14" t="s">
        <v>37</v>
      </c>
      <c r="AX330" s="14" t="s">
        <v>83</v>
      </c>
      <c r="AY330" s="254" t="s">
        <v>129</v>
      </c>
    </row>
    <row r="331" s="13" customFormat="1">
      <c r="A331" s="13"/>
      <c r="B331" s="232"/>
      <c r="C331" s="233"/>
      <c r="D331" s="234" t="s">
        <v>139</v>
      </c>
      <c r="E331" s="233"/>
      <c r="F331" s="236" t="s">
        <v>353</v>
      </c>
      <c r="G331" s="233"/>
      <c r="H331" s="237">
        <v>17.117999999999999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139</v>
      </c>
      <c r="AU331" s="243" t="s">
        <v>137</v>
      </c>
      <c r="AV331" s="13" t="s">
        <v>137</v>
      </c>
      <c r="AW331" s="13" t="s">
        <v>4</v>
      </c>
      <c r="AX331" s="13" t="s">
        <v>83</v>
      </c>
      <c r="AY331" s="243" t="s">
        <v>129</v>
      </c>
    </row>
    <row r="332" s="2" customFormat="1" ht="21.75" customHeight="1">
      <c r="A332" s="39"/>
      <c r="B332" s="40"/>
      <c r="C332" s="219" t="s">
        <v>354</v>
      </c>
      <c r="D332" s="219" t="s">
        <v>131</v>
      </c>
      <c r="E332" s="220" t="s">
        <v>355</v>
      </c>
      <c r="F332" s="221" t="s">
        <v>356</v>
      </c>
      <c r="G332" s="222" t="s">
        <v>357</v>
      </c>
      <c r="H332" s="275"/>
      <c r="I332" s="224"/>
      <c r="J332" s="225">
        <f>ROUND(I332*H332,2)</f>
        <v>0</v>
      </c>
      <c r="K332" s="221" t="s">
        <v>135</v>
      </c>
      <c r="L332" s="45"/>
      <c r="M332" s="226" t="s">
        <v>19</v>
      </c>
      <c r="N332" s="227" t="s">
        <v>47</v>
      </c>
      <c r="O332" s="85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228</v>
      </c>
      <c r="AT332" s="230" t="s">
        <v>131</v>
      </c>
      <c r="AU332" s="230" t="s">
        <v>137</v>
      </c>
      <c r="AY332" s="18" t="s">
        <v>129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137</v>
      </c>
      <c r="BK332" s="231">
        <f>ROUND(I332*H332,2)</f>
        <v>0</v>
      </c>
      <c r="BL332" s="18" t="s">
        <v>228</v>
      </c>
      <c r="BM332" s="230" t="s">
        <v>358</v>
      </c>
    </row>
    <row r="333" s="12" customFormat="1" ht="22.8" customHeight="1">
      <c r="A333" s="12"/>
      <c r="B333" s="203"/>
      <c r="C333" s="204"/>
      <c r="D333" s="205" t="s">
        <v>74</v>
      </c>
      <c r="E333" s="217" t="s">
        <v>359</v>
      </c>
      <c r="F333" s="217" t="s">
        <v>360</v>
      </c>
      <c r="G333" s="204"/>
      <c r="H333" s="204"/>
      <c r="I333" s="207"/>
      <c r="J333" s="218">
        <f>BK333</f>
        <v>0</v>
      </c>
      <c r="K333" s="204"/>
      <c r="L333" s="209"/>
      <c r="M333" s="210"/>
      <c r="N333" s="211"/>
      <c r="O333" s="211"/>
      <c r="P333" s="212">
        <f>SUM(P334:P351)</f>
        <v>0</v>
      </c>
      <c r="Q333" s="211"/>
      <c r="R333" s="212">
        <f>SUM(R334:R351)</f>
        <v>2.2439635600000001</v>
      </c>
      <c r="S333" s="211"/>
      <c r="T333" s="213">
        <f>SUM(T334:T351)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4" t="s">
        <v>137</v>
      </c>
      <c r="AT333" s="215" t="s">
        <v>74</v>
      </c>
      <c r="AU333" s="215" t="s">
        <v>83</v>
      </c>
      <c r="AY333" s="214" t="s">
        <v>129</v>
      </c>
      <c r="BK333" s="216">
        <f>SUM(BK334:BK351)</f>
        <v>0</v>
      </c>
    </row>
    <row r="334" s="2" customFormat="1" ht="21.75" customHeight="1">
      <c r="A334" s="39"/>
      <c r="B334" s="40"/>
      <c r="C334" s="219" t="s">
        <v>361</v>
      </c>
      <c r="D334" s="219" t="s">
        <v>131</v>
      </c>
      <c r="E334" s="220" t="s">
        <v>362</v>
      </c>
      <c r="F334" s="221" t="s">
        <v>363</v>
      </c>
      <c r="G334" s="222" t="s">
        <v>134</v>
      </c>
      <c r="H334" s="223">
        <v>621.94100000000003</v>
      </c>
      <c r="I334" s="224"/>
      <c r="J334" s="225">
        <f>ROUND(I334*H334,2)</f>
        <v>0</v>
      </c>
      <c r="K334" s="221" t="s">
        <v>135</v>
      </c>
      <c r="L334" s="45"/>
      <c r="M334" s="226" t="s">
        <v>19</v>
      </c>
      <c r="N334" s="227" t="s">
        <v>47</v>
      </c>
      <c r="O334" s="85"/>
      <c r="P334" s="228">
        <f>O334*H334</f>
        <v>0</v>
      </c>
      <c r="Q334" s="228">
        <v>0.00116</v>
      </c>
      <c r="R334" s="228">
        <f>Q334*H334</f>
        <v>0.72145155999999999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228</v>
      </c>
      <c r="AT334" s="230" t="s">
        <v>131</v>
      </c>
      <c r="AU334" s="230" t="s">
        <v>137</v>
      </c>
      <c r="AY334" s="18" t="s">
        <v>129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137</v>
      </c>
      <c r="BK334" s="231">
        <f>ROUND(I334*H334,2)</f>
        <v>0</v>
      </c>
      <c r="BL334" s="18" t="s">
        <v>228</v>
      </c>
      <c r="BM334" s="230" t="s">
        <v>364</v>
      </c>
    </row>
    <row r="335" s="15" customFormat="1">
      <c r="A335" s="15"/>
      <c r="B335" s="265"/>
      <c r="C335" s="266"/>
      <c r="D335" s="234" t="s">
        <v>139</v>
      </c>
      <c r="E335" s="267" t="s">
        <v>19</v>
      </c>
      <c r="F335" s="268" t="s">
        <v>164</v>
      </c>
      <c r="G335" s="266"/>
      <c r="H335" s="267" t="s">
        <v>19</v>
      </c>
      <c r="I335" s="269"/>
      <c r="J335" s="266"/>
      <c r="K335" s="266"/>
      <c r="L335" s="270"/>
      <c r="M335" s="271"/>
      <c r="N335" s="272"/>
      <c r="O335" s="272"/>
      <c r="P335" s="272"/>
      <c r="Q335" s="272"/>
      <c r="R335" s="272"/>
      <c r="S335" s="272"/>
      <c r="T335" s="273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4" t="s">
        <v>139</v>
      </c>
      <c r="AU335" s="274" t="s">
        <v>137</v>
      </c>
      <c r="AV335" s="15" t="s">
        <v>83</v>
      </c>
      <c r="AW335" s="15" t="s">
        <v>37</v>
      </c>
      <c r="AX335" s="15" t="s">
        <v>75</v>
      </c>
      <c r="AY335" s="274" t="s">
        <v>129</v>
      </c>
    </row>
    <row r="336" s="13" customFormat="1">
      <c r="A336" s="13"/>
      <c r="B336" s="232"/>
      <c r="C336" s="233"/>
      <c r="D336" s="234" t="s">
        <v>139</v>
      </c>
      <c r="E336" s="235" t="s">
        <v>19</v>
      </c>
      <c r="F336" s="236" t="s">
        <v>365</v>
      </c>
      <c r="G336" s="233"/>
      <c r="H336" s="237">
        <v>679.39999999999998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139</v>
      </c>
      <c r="AU336" s="243" t="s">
        <v>137</v>
      </c>
      <c r="AV336" s="13" t="s">
        <v>137</v>
      </c>
      <c r="AW336" s="13" t="s">
        <v>37</v>
      </c>
      <c r="AX336" s="13" t="s">
        <v>75</v>
      </c>
      <c r="AY336" s="243" t="s">
        <v>129</v>
      </c>
    </row>
    <row r="337" s="13" customFormat="1">
      <c r="A337" s="13"/>
      <c r="B337" s="232"/>
      <c r="C337" s="233"/>
      <c r="D337" s="234" t="s">
        <v>139</v>
      </c>
      <c r="E337" s="235" t="s">
        <v>19</v>
      </c>
      <c r="F337" s="236" t="s">
        <v>366</v>
      </c>
      <c r="G337" s="233"/>
      <c r="H337" s="237">
        <v>-7.0800000000000001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139</v>
      </c>
      <c r="AU337" s="243" t="s">
        <v>137</v>
      </c>
      <c r="AV337" s="13" t="s">
        <v>137</v>
      </c>
      <c r="AW337" s="13" t="s">
        <v>37</v>
      </c>
      <c r="AX337" s="13" t="s">
        <v>75</v>
      </c>
      <c r="AY337" s="243" t="s">
        <v>129</v>
      </c>
    </row>
    <row r="338" s="13" customFormat="1">
      <c r="A338" s="13"/>
      <c r="B338" s="232"/>
      <c r="C338" s="233"/>
      <c r="D338" s="234" t="s">
        <v>139</v>
      </c>
      <c r="E338" s="235" t="s">
        <v>19</v>
      </c>
      <c r="F338" s="236" t="s">
        <v>367</v>
      </c>
      <c r="G338" s="233"/>
      <c r="H338" s="237">
        <v>-7.7999999999999998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139</v>
      </c>
      <c r="AU338" s="243" t="s">
        <v>137</v>
      </c>
      <c r="AV338" s="13" t="s">
        <v>137</v>
      </c>
      <c r="AW338" s="13" t="s">
        <v>37</v>
      </c>
      <c r="AX338" s="13" t="s">
        <v>75</v>
      </c>
      <c r="AY338" s="243" t="s">
        <v>129</v>
      </c>
    </row>
    <row r="339" s="13" customFormat="1">
      <c r="A339" s="13"/>
      <c r="B339" s="232"/>
      <c r="C339" s="233"/>
      <c r="D339" s="234" t="s">
        <v>139</v>
      </c>
      <c r="E339" s="235" t="s">
        <v>19</v>
      </c>
      <c r="F339" s="236" t="s">
        <v>368</v>
      </c>
      <c r="G339" s="233"/>
      <c r="H339" s="237">
        <v>-36.098999999999997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139</v>
      </c>
      <c r="AU339" s="243" t="s">
        <v>137</v>
      </c>
      <c r="AV339" s="13" t="s">
        <v>137</v>
      </c>
      <c r="AW339" s="13" t="s">
        <v>37</v>
      </c>
      <c r="AX339" s="13" t="s">
        <v>75</v>
      </c>
      <c r="AY339" s="243" t="s">
        <v>129</v>
      </c>
    </row>
    <row r="340" s="13" customFormat="1">
      <c r="A340" s="13"/>
      <c r="B340" s="232"/>
      <c r="C340" s="233"/>
      <c r="D340" s="234" t="s">
        <v>139</v>
      </c>
      <c r="E340" s="235" t="s">
        <v>19</v>
      </c>
      <c r="F340" s="236" t="s">
        <v>369</v>
      </c>
      <c r="G340" s="233"/>
      <c r="H340" s="237">
        <v>-6.4800000000000004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139</v>
      </c>
      <c r="AU340" s="243" t="s">
        <v>137</v>
      </c>
      <c r="AV340" s="13" t="s">
        <v>137</v>
      </c>
      <c r="AW340" s="13" t="s">
        <v>37</v>
      </c>
      <c r="AX340" s="13" t="s">
        <v>75</v>
      </c>
      <c r="AY340" s="243" t="s">
        <v>129</v>
      </c>
    </row>
    <row r="341" s="14" customFormat="1">
      <c r="A341" s="14"/>
      <c r="B341" s="244"/>
      <c r="C341" s="245"/>
      <c r="D341" s="234" t="s">
        <v>139</v>
      </c>
      <c r="E341" s="246" t="s">
        <v>19</v>
      </c>
      <c r="F341" s="247" t="s">
        <v>141</v>
      </c>
      <c r="G341" s="245"/>
      <c r="H341" s="248">
        <v>621.94099999999992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139</v>
      </c>
      <c r="AU341" s="254" t="s">
        <v>137</v>
      </c>
      <c r="AV341" s="14" t="s">
        <v>136</v>
      </c>
      <c r="AW341" s="14" t="s">
        <v>37</v>
      </c>
      <c r="AX341" s="14" t="s">
        <v>83</v>
      </c>
      <c r="AY341" s="254" t="s">
        <v>129</v>
      </c>
    </row>
    <row r="342" s="2" customFormat="1" ht="16.5" customHeight="1">
      <c r="A342" s="39"/>
      <c r="B342" s="40"/>
      <c r="C342" s="255" t="s">
        <v>370</v>
      </c>
      <c r="D342" s="255" t="s">
        <v>142</v>
      </c>
      <c r="E342" s="256" t="s">
        <v>371</v>
      </c>
      <c r="F342" s="257" t="s">
        <v>372</v>
      </c>
      <c r="G342" s="258" t="s">
        <v>134</v>
      </c>
      <c r="H342" s="259">
        <v>634.38</v>
      </c>
      <c r="I342" s="260"/>
      <c r="J342" s="261">
        <f>ROUND(I342*H342,2)</f>
        <v>0</v>
      </c>
      <c r="K342" s="257" t="s">
        <v>181</v>
      </c>
      <c r="L342" s="262"/>
      <c r="M342" s="263" t="s">
        <v>19</v>
      </c>
      <c r="N342" s="264" t="s">
        <v>47</v>
      </c>
      <c r="O342" s="85"/>
      <c r="P342" s="228">
        <f>O342*H342</f>
        <v>0</v>
      </c>
      <c r="Q342" s="228">
        <v>0.0023999999999999998</v>
      </c>
      <c r="R342" s="228">
        <f>Q342*H342</f>
        <v>1.5225119999999999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320</v>
      </c>
      <c r="AT342" s="230" t="s">
        <v>142</v>
      </c>
      <c r="AU342" s="230" t="s">
        <v>137</v>
      </c>
      <c r="AY342" s="18" t="s">
        <v>129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137</v>
      </c>
      <c r="BK342" s="231">
        <f>ROUND(I342*H342,2)</f>
        <v>0</v>
      </c>
      <c r="BL342" s="18" t="s">
        <v>228</v>
      </c>
      <c r="BM342" s="230" t="s">
        <v>373</v>
      </c>
    </row>
    <row r="343" s="15" customFormat="1">
      <c r="A343" s="15"/>
      <c r="B343" s="265"/>
      <c r="C343" s="266"/>
      <c r="D343" s="234" t="s">
        <v>139</v>
      </c>
      <c r="E343" s="267" t="s">
        <v>19</v>
      </c>
      <c r="F343" s="268" t="s">
        <v>164</v>
      </c>
      <c r="G343" s="266"/>
      <c r="H343" s="267" t="s">
        <v>19</v>
      </c>
      <c r="I343" s="269"/>
      <c r="J343" s="266"/>
      <c r="K343" s="266"/>
      <c r="L343" s="270"/>
      <c r="M343" s="271"/>
      <c r="N343" s="272"/>
      <c r="O343" s="272"/>
      <c r="P343" s="272"/>
      <c r="Q343" s="272"/>
      <c r="R343" s="272"/>
      <c r="S343" s="272"/>
      <c r="T343" s="273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4" t="s">
        <v>139</v>
      </c>
      <c r="AU343" s="274" t="s">
        <v>137</v>
      </c>
      <c r="AV343" s="15" t="s">
        <v>83</v>
      </c>
      <c r="AW343" s="15" t="s">
        <v>37</v>
      </c>
      <c r="AX343" s="15" t="s">
        <v>75</v>
      </c>
      <c r="AY343" s="274" t="s">
        <v>129</v>
      </c>
    </row>
    <row r="344" s="13" customFormat="1">
      <c r="A344" s="13"/>
      <c r="B344" s="232"/>
      <c r="C344" s="233"/>
      <c r="D344" s="234" t="s">
        <v>139</v>
      </c>
      <c r="E344" s="235" t="s">
        <v>19</v>
      </c>
      <c r="F344" s="236" t="s">
        <v>365</v>
      </c>
      <c r="G344" s="233"/>
      <c r="H344" s="237">
        <v>679.39999999999998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139</v>
      </c>
      <c r="AU344" s="243" t="s">
        <v>137</v>
      </c>
      <c r="AV344" s="13" t="s">
        <v>137</v>
      </c>
      <c r="AW344" s="13" t="s">
        <v>37</v>
      </c>
      <c r="AX344" s="13" t="s">
        <v>75</v>
      </c>
      <c r="AY344" s="243" t="s">
        <v>129</v>
      </c>
    </row>
    <row r="345" s="13" customFormat="1">
      <c r="A345" s="13"/>
      <c r="B345" s="232"/>
      <c r="C345" s="233"/>
      <c r="D345" s="234" t="s">
        <v>139</v>
      </c>
      <c r="E345" s="235" t="s">
        <v>19</v>
      </c>
      <c r="F345" s="236" t="s">
        <v>366</v>
      </c>
      <c r="G345" s="233"/>
      <c r="H345" s="237">
        <v>-7.0800000000000001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139</v>
      </c>
      <c r="AU345" s="243" t="s">
        <v>137</v>
      </c>
      <c r="AV345" s="13" t="s">
        <v>137</v>
      </c>
      <c r="AW345" s="13" t="s">
        <v>37</v>
      </c>
      <c r="AX345" s="13" t="s">
        <v>75</v>
      </c>
      <c r="AY345" s="243" t="s">
        <v>129</v>
      </c>
    </row>
    <row r="346" s="13" customFormat="1">
      <c r="A346" s="13"/>
      <c r="B346" s="232"/>
      <c r="C346" s="233"/>
      <c r="D346" s="234" t="s">
        <v>139</v>
      </c>
      <c r="E346" s="235" t="s">
        <v>19</v>
      </c>
      <c r="F346" s="236" t="s">
        <v>367</v>
      </c>
      <c r="G346" s="233"/>
      <c r="H346" s="237">
        <v>-7.7999999999999998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139</v>
      </c>
      <c r="AU346" s="243" t="s">
        <v>137</v>
      </c>
      <c r="AV346" s="13" t="s">
        <v>137</v>
      </c>
      <c r="AW346" s="13" t="s">
        <v>37</v>
      </c>
      <c r="AX346" s="13" t="s">
        <v>75</v>
      </c>
      <c r="AY346" s="243" t="s">
        <v>129</v>
      </c>
    </row>
    <row r="347" s="13" customFormat="1">
      <c r="A347" s="13"/>
      <c r="B347" s="232"/>
      <c r="C347" s="233"/>
      <c r="D347" s="234" t="s">
        <v>139</v>
      </c>
      <c r="E347" s="235" t="s">
        <v>19</v>
      </c>
      <c r="F347" s="236" t="s">
        <v>368</v>
      </c>
      <c r="G347" s="233"/>
      <c r="H347" s="237">
        <v>-36.098999999999997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139</v>
      </c>
      <c r="AU347" s="243" t="s">
        <v>137</v>
      </c>
      <c r="AV347" s="13" t="s">
        <v>137</v>
      </c>
      <c r="AW347" s="13" t="s">
        <v>37</v>
      </c>
      <c r="AX347" s="13" t="s">
        <v>75</v>
      </c>
      <c r="AY347" s="243" t="s">
        <v>129</v>
      </c>
    </row>
    <row r="348" s="13" customFormat="1">
      <c r="A348" s="13"/>
      <c r="B348" s="232"/>
      <c r="C348" s="233"/>
      <c r="D348" s="234" t="s">
        <v>139</v>
      </c>
      <c r="E348" s="235" t="s">
        <v>19</v>
      </c>
      <c r="F348" s="236" t="s">
        <v>369</v>
      </c>
      <c r="G348" s="233"/>
      <c r="H348" s="237">
        <v>-6.4800000000000004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139</v>
      </c>
      <c r="AU348" s="243" t="s">
        <v>137</v>
      </c>
      <c r="AV348" s="13" t="s">
        <v>137</v>
      </c>
      <c r="AW348" s="13" t="s">
        <v>37</v>
      </c>
      <c r="AX348" s="13" t="s">
        <v>75</v>
      </c>
      <c r="AY348" s="243" t="s">
        <v>129</v>
      </c>
    </row>
    <row r="349" s="14" customFormat="1">
      <c r="A349" s="14"/>
      <c r="B349" s="244"/>
      <c r="C349" s="245"/>
      <c r="D349" s="234" t="s">
        <v>139</v>
      </c>
      <c r="E349" s="246" t="s">
        <v>19</v>
      </c>
      <c r="F349" s="247" t="s">
        <v>141</v>
      </c>
      <c r="G349" s="245"/>
      <c r="H349" s="248">
        <v>621.94099999999992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139</v>
      </c>
      <c r="AU349" s="254" t="s">
        <v>137</v>
      </c>
      <c r="AV349" s="14" t="s">
        <v>136</v>
      </c>
      <c r="AW349" s="14" t="s">
        <v>37</v>
      </c>
      <c r="AX349" s="14" t="s">
        <v>83</v>
      </c>
      <c r="AY349" s="254" t="s">
        <v>129</v>
      </c>
    </row>
    <row r="350" s="13" customFormat="1">
      <c r="A350" s="13"/>
      <c r="B350" s="232"/>
      <c r="C350" s="233"/>
      <c r="D350" s="234" t="s">
        <v>139</v>
      </c>
      <c r="E350" s="233"/>
      <c r="F350" s="236" t="s">
        <v>374</v>
      </c>
      <c r="G350" s="233"/>
      <c r="H350" s="237">
        <v>634.38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139</v>
      </c>
      <c r="AU350" s="243" t="s">
        <v>137</v>
      </c>
      <c r="AV350" s="13" t="s">
        <v>137</v>
      </c>
      <c r="AW350" s="13" t="s">
        <v>4</v>
      </c>
      <c r="AX350" s="13" t="s">
        <v>83</v>
      </c>
      <c r="AY350" s="243" t="s">
        <v>129</v>
      </c>
    </row>
    <row r="351" s="2" customFormat="1" ht="21.75" customHeight="1">
      <c r="A351" s="39"/>
      <c r="B351" s="40"/>
      <c r="C351" s="219" t="s">
        <v>375</v>
      </c>
      <c r="D351" s="219" t="s">
        <v>131</v>
      </c>
      <c r="E351" s="220" t="s">
        <v>376</v>
      </c>
      <c r="F351" s="221" t="s">
        <v>377</v>
      </c>
      <c r="G351" s="222" t="s">
        <v>357</v>
      </c>
      <c r="H351" s="275"/>
      <c r="I351" s="224"/>
      <c r="J351" s="225">
        <f>ROUND(I351*H351,2)</f>
        <v>0</v>
      </c>
      <c r="K351" s="221" t="s">
        <v>135</v>
      </c>
      <c r="L351" s="45"/>
      <c r="M351" s="226" t="s">
        <v>19</v>
      </c>
      <c r="N351" s="227" t="s">
        <v>47</v>
      </c>
      <c r="O351" s="85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228</v>
      </c>
      <c r="AT351" s="230" t="s">
        <v>131</v>
      </c>
      <c r="AU351" s="230" t="s">
        <v>137</v>
      </c>
      <c r="AY351" s="18" t="s">
        <v>129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137</v>
      </c>
      <c r="BK351" s="231">
        <f>ROUND(I351*H351,2)</f>
        <v>0</v>
      </c>
      <c r="BL351" s="18" t="s">
        <v>228</v>
      </c>
      <c r="BM351" s="230" t="s">
        <v>378</v>
      </c>
    </row>
    <row r="352" s="12" customFormat="1" ht="22.8" customHeight="1">
      <c r="A352" s="12"/>
      <c r="B352" s="203"/>
      <c r="C352" s="204"/>
      <c r="D352" s="205" t="s">
        <v>74</v>
      </c>
      <c r="E352" s="217" t="s">
        <v>379</v>
      </c>
      <c r="F352" s="217" t="s">
        <v>380</v>
      </c>
      <c r="G352" s="204"/>
      <c r="H352" s="204"/>
      <c r="I352" s="207"/>
      <c r="J352" s="218">
        <f>BK352</f>
        <v>0</v>
      </c>
      <c r="K352" s="204"/>
      <c r="L352" s="209"/>
      <c r="M352" s="210"/>
      <c r="N352" s="211"/>
      <c r="O352" s="211"/>
      <c r="P352" s="212">
        <f>SUM(P353:P361)</f>
        <v>0</v>
      </c>
      <c r="Q352" s="211"/>
      <c r="R352" s="212">
        <f>SUM(R353:R361)</f>
        <v>0.0042399999999999998</v>
      </c>
      <c r="S352" s="211"/>
      <c r="T352" s="213">
        <f>SUM(T353:T361)</f>
        <v>0.040219999999999999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4" t="s">
        <v>137</v>
      </c>
      <c r="AT352" s="215" t="s">
        <v>74</v>
      </c>
      <c r="AU352" s="215" t="s">
        <v>83</v>
      </c>
      <c r="AY352" s="214" t="s">
        <v>129</v>
      </c>
      <c r="BK352" s="216">
        <f>SUM(BK353:BK361)</f>
        <v>0</v>
      </c>
    </row>
    <row r="353" s="2" customFormat="1" ht="16.5" customHeight="1">
      <c r="A353" s="39"/>
      <c r="B353" s="40"/>
      <c r="C353" s="219" t="s">
        <v>381</v>
      </c>
      <c r="D353" s="219" t="s">
        <v>131</v>
      </c>
      <c r="E353" s="220" t="s">
        <v>382</v>
      </c>
      <c r="F353" s="221" t="s">
        <v>383</v>
      </c>
      <c r="G353" s="222" t="s">
        <v>267</v>
      </c>
      <c r="H353" s="223">
        <v>2</v>
      </c>
      <c r="I353" s="224"/>
      <c r="J353" s="225">
        <f>ROUND(I353*H353,2)</f>
        <v>0</v>
      </c>
      <c r="K353" s="221" t="s">
        <v>135</v>
      </c>
      <c r="L353" s="45"/>
      <c r="M353" s="226" t="s">
        <v>19</v>
      </c>
      <c r="N353" s="227" t="s">
        <v>47</v>
      </c>
      <c r="O353" s="85"/>
      <c r="P353" s="228">
        <f>O353*H353</f>
        <v>0</v>
      </c>
      <c r="Q353" s="228">
        <v>0</v>
      </c>
      <c r="R353" s="228">
        <f>Q353*H353</f>
        <v>0</v>
      </c>
      <c r="S353" s="228">
        <v>0.020109999999999999</v>
      </c>
      <c r="T353" s="229">
        <f>S353*H353</f>
        <v>0.040219999999999999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228</v>
      </c>
      <c r="AT353" s="230" t="s">
        <v>131</v>
      </c>
      <c r="AU353" s="230" t="s">
        <v>137</v>
      </c>
      <c r="AY353" s="18" t="s">
        <v>129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137</v>
      </c>
      <c r="BK353" s="231">
        <f>ROUND(I353*H353,2)</f>
        <v>0</v>
      </c>
      <c r="BL353" s="18" t="s">
        <v>228</v>
      </c>
      <c r="BM353" s="230" t="s">
        <v>384</v>
      </c>
    </row>
    <row r="354" s="15" customFormat="1">
      <c r="A354" s="15"/>
      <c r="B354" s="265"/>
      <c r="C354" s="266"/>
      <c r="D354" s="234" t="s">
        <v>139</v>
      </c>
      <c r="E354" s="267" t="s">
        <v>19</v>
      </c>
      <c r="F354" s="268" t="s">
        <v>164</v>
      </c>
      <c r="G354" s="266"/>
      <c r="H354" s="267" t="s">
        <v>19</v>
      </c>
      <c r="I354" s="269"/>
      <c r="J354" s="266"/>
      <c r="K354" s="266"/>
      <c r="L354" s="270"/>
      <c r="M354" s="271"/>
      <c r="N354" s="272"/>
      <c r="O354" s="272"/>
      <c r="P354" s="272"/>
      <c r="Q354" s="272"/>
      <c r="R354" s="272"/>
      <c r="S354" s="272"/>
      <c r="T354" s="273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4" t="s">
        <v>139</v>
      </c>
      <c r="AU354" s="274" t="s">
        <v>137</v>
      </c>
      <c r="AV354" s="15" t="s">
        <v>83</v>
      </c>
      <c r="AW354" s="15" t="s">
        <v>37</v>
      </c>
      <c r="AX354" s="15" t="s">
        <v>75</v>
      </c>
      <c r="AY354" s="274" t="s">
        <v>129</v>
      </c>
    </row>
    <row r="355" s="13" customFormat="1">
      <c r="A355" s="13"/>
      <c r="B355" s="232"/>
      <c r="C355" s="233"/>
      <c r="D355" s="234" t="s">
        <v>139</v>
      </c>
      <c r="E355" s="235" t="s">
        <v>19</v>
      </c>
      <c r="F355" s="236" t="s">
        <v>137</v>
      </c>
      <c r="G355" s="233"/>
      <c r="H355" s="237">
        <v>2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139</v>
      </c>
      <c r="AU355" s="243" t="s">
        <v>137</v>
      </c>
      <c r="AV355" s="13" t="s">
        <v>137</v>
      </c>
      <c r="AW355" s="13" t="s">
        <v>37</v>
      </c>
      <c r="AX355" s="13" t="s">
        <v>75</v>
      </c>
      <c r="AY355" s="243" t="s">
        <v>129</v>
      </c>
    </row>
    <row r="356" s="14" customFormat="1">
      <c r="A356" s="14"/>
      <c r="B356" s="244"/>
      <c r="C356" s="245"/>
      <c r="D356" s="234" t="s">
        <v>139</v>
      </c>
      <c r="E356" s="246" t="s">
        <v>19</v>
      </c>
      <c r="F356" s="247" t="s">
        <v>141</v>
      </c>
      <c r="G356" s="245"/>
      <c r="H356" s="248">
        <v>2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139</v>
      </c>
      <c r="AU356" s="254" t="s">
        <v>137</v>
      </c>
      <c r="AV356" s="14" t="s">
        <v>136</v>
      </c>
      <c r="AW356" s="14" t="s">
        <v>37</v>
      </c>
      <c r="AX356" s="14" t="s">
        <v>83</v>
      </c>
      <c r="AY356" s="254" t="s">
        <v>129</v>
      </c>
    </row>
    <row r="357" s="2" customFormat="1" ht="16.5" customHeight="1">
      <c r="A357" s="39"/>
      <c r="B357" s="40"/>
      <c r="C357" s="219" t="s">
        <v>385</v>
      </c>
      <c r="D357" s="219" t="s">
        <v>131</v>
      </c>
      <c r="E357" s="220" t="s">
        <v>386</v>
      </c>
      <c r="F357" s="221" t="s">
        <v>387</v>
      </c>
      <c r="G357" s="222" t="s">
        <v>267</v>
      </c>
      <c r="H357" s="223">
        <v>2</v>
      </c>
      <c r="I357" s="224"/>
      <c r="J357" s="225">
        <f>ROUND(I357*H357,2)</f>
        <v>0</v>
      </c>
      <c r="K357" s="221" t="s">
        <v>135</v>
      </c>
      <c r="L357" s="45"/>
      <c r="M357" s="226" t="s">
        <v>19</v>
      </c>
      <c r="N357" s="227" t="s">
        <v>47</v>
      </c>
      <c r="O357" s="85"/>
      <c r="P357" s="228">
        <f>O357*H357</f>
        <v>0</v>
      </c>
      <c r="Q357" s="228">
        <v>0.0021199999999999999</v>
      </c>
      <c r="R357" s="228">
        <f>Q357*H357</f>
        <v>0.0042399999999999998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228</v>
      </c>
      <c r="AT357" s="230" t="s">
        <v>131</v>
      </c>
      <c r="AU357" s="230" t="s">
        <v>137</v>
      </c>
      <c r="AY357" s="18" t="s">
        <v>129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137</v>
      </c>
      <c r="BK357" s="231">
        <f>ROUND(I357*H357,2)</f>
        <v>0</v>
      </c>
      <c r="BL357" s="18" t="s">
        <v>228</v>
      </c>
      <c r="BM357" s="230" t="s">
        <v>388</v>
      </c>
    </row>
    <row r="358" s="15" customFormat="1">
      <c r="A358" s="15"/>
      <c r="B358" s="265"/>
      <c r="C358" s="266"/>
      <c r="D358" s="234" t="s">
        <v>139</v>
      </c>
      <c r="E358" s="267" t="s">
        <v>19</v>
      </c>
      <c r="F358" s="268" t="s">
        <v>164</v>
      </c>
      <c r="G358" s="266"/>
      <c r="H358" s="267" t="s">
        <v>19</v>
      </c>
      <c r="I358" s="269"/>
      <c r="J358" s="266"/>
      <c r="K358" s="266"/>
      <c r="L358" s="270"/>
      <c r="M358" s="271"/>
      <c r="N358" s="272"/>
      <c r="O358" s="272"/>
      <c r="P358" s="272"/>
      <c r="Q358" s="272"/>
      <c r="R358" s="272"/>
      <c r="S358" s="272"/>
      <c r="T358" s="27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4" t="s">
        <v>139</v>
      </c>
      <c r="AU358" s="274" t="s">
        <v>137</v>
      </c>
      <c r="AV358" s="15" t="s">
        <v>83</v>
      </c>
      <c r="AW358" s="15" t="s">
        <v>37</v>
      </c>
      <c r="AX358" s="15" t="s">
        <v>75</v>
      </c>
      <c r="AY358" s="274" t="s">
        <v>129</v>
      </c>
    </row>
    <row r="359" s="13" customFormat="1">
      <c r="A359" s="13"/>
      <c r="B359" s="232"/>
      <c r="C359" s="233"/>
      <c r="D359" s="234" t="s">
        <v>139</v>
      </c>
      <c r="E359" s="235" t="s">
        <v>19</v>
      </c>
      <c r="F359" s="236" t="s">
        <v>137</v>
      </c>
      <c r="G359" s="233"/>
      <c r="H359" s="237">
        <v>2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139</v>
      </c>
      <c r="AU359" s="243" t="s">
        <v>137</v>
      </c>
      <c r="AV359" s="13" t="s">
        <v>137</v>
      </c>
      <c r="AW359" s="13" t="s">
        <v>37</v>
      </c>
      <c r="AX359" s="13" t="s">
        <v>75</v>
      </c>
      <c r="AY359" s="243" t="s">
        <v>129</v>
      </c>
    </row>
    <row r="360" s="14" customFormat="1">
      <c r="A360" s="14"/>
      <c r="B360" s="244"/>
      <c r="C360" s="245"/>
      <c r="D360" s="234" t="s">
        <v>139</v>
      </c>
      <c r="E360" s="246" t="s">
        <v>19</v>
      </c>
      <c r="F360" s="247" t="s">
        <v>141</v>
      </c>
      <c r="G360" s="245"/>
      <c r="H360" s="248">
        <v>2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139</v>
      </c>
      <c r="AU360" s="254" t="s">
        <v>137</v>
      </c>
      <c r="AV360" s="14" t="s">
        <v>136</v>
      </c>
      <c r="AW360" s="14" t="s">
        <v>37</v>
      </c>
      <c r="AX360" s="14" t="s">
        <v>83</v>
      </c>
      <c r="AY360" s="254" t="s">
        <v>129</v>
      </c>
    </row>
    <row r="361" s="2" customFormat="1" ht="21.75" customHeight="1">
      <c r="A361" s="39"/>
      <c r="B361" s="40"/>
      <c r="C361" s="219" t="s">
        <v>389</v>
      </c>
      <c r="D361" s="219" t="s">
        <v>131</v>
      </c>
      <c r="E361" s="220" t="s">
        <v>390</v>
      </c>
      <c r="F361" s="221" t="s">
        <v>391</v>
      </c>
      <c r="G361" s="222" t="s">
        <v>357</v>
      </c>
      <c r="H361" s="275"/>
      <c r="I361" s="224"/>
      <c r="J361" s="225">
        <f>ROUND(I361*H361,2)</f>
        <v>0</v>
      </c>
      <c r="K361" s="221" t="s">
        <v>135</v>
      </c>
      <c r="L361" s="45"/>
      <c r="M361" s="226" t="s">
        <v>19</v>
      </c>
      <c r="N361" s="227" t="s">
        <v>47</v>
      </c>
      <c r="O361" s="85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228</v>
      </c>
      <c r="AT361" s="230" t="s">
        <v>131</v>
      </c>
      <c r="AU361" s="230" t="s">
        <v>137</v>
      </c>
      <c r="AY361" s="18" t="s">
        <v>129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137</v>
      </c>
      <c r="BK361" s="231">
        <f>ROUND(I361*H361,2)</f>
        <v>0</v>
      </c>
      <c r="BL361" s="18" t="s">
        <v>228</v>
      </c>
      <c r="BM361" s="230" t="s">
        <v>392</v>
      </c>
    </row>
    <row r="362" s="12" customFormat="1" ht="22.8" customHeight="1">
      <c r="A362" s="12"/>
      <c r="B362" s="203"/>
      <c r="C362" s="204"/>
      <c r="D362" s="205" t="s">
        <v>74</v>
      </c>
      <c r="E362" s="217" t="s">
        <v>393</v>
      </c>
      <c r="F362" s="217" t="s">
        <v>394</v>
      </c>
      <c r="G362" s="204"/>
      <c r="H362" s="204"/>
      <c r="I362" s="207"/>
      <c r="J362" s="218">
        <f>BK362</f>
        <v>0</v>
      </c>
      <c r="K362" s="204"/>
      <c r="L362" s="209"/>
      <c r="M362" s="210"/>
      <c r="N362" s="211"/>
      <c r="O362" s="211"/>
      <c r="P362" s="212">
        <f>SUM(P363:P379)</f>
        <v>0</v>
      </c>
      <c r="Q362" s="211"/>
      <c r="R362" s="212">
        <f>SUM(R363:R379)</f>
        <v>0.50535894000000015</v>
      </c>
      <c r="S362" s="211"/>
      <c r="T362" s="213">
        <f>SUM(T363:T379)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4" t="s">
        <v>137</v>
      </c>
      <c r="AT362" s="215" t="s">
        <v>74</v>
      </c>
      <c r="AU362" s="215" t="s">
        <v>83</v>
      </c>
      <c r="AY362" s="214" t="s">
        <v>129</v>
      </c>
      <c r="BK362" s="216">
        <f>SUM(BK363:BK379)</f>
        <v>0</v>
      </c>
    </row>
    <row r="363" s="2" customFormat="1" ht="21.75" customHeight="1">
      <c r="A363" s="39"/>
      <c r="B363" s="40"/>
      <c r="C363" s="219" t="s">
        <v>395</v>
      </c>
      <c r="D363" s="219" t="s">
        <v>131</v>
      </c>
      <c r="E363" s="220" t="s">
        <v>396</v>
      </c>
      <c r="F363" s="221" t="s">
        <v>397</v>
      </c>
      <c r="G363" s="222" t="s">
        <v>145</v>
      </c>
      <c r="H363" s="223">
        <v>0.79400000000000004</v>
      </c>
      <c r="I363" s="224"/>
      <c r="J363" s="225">
        <f>ROUND(I363*H363,2)</f>
        <v>0</v>
      </c>
      <c r="K363" s="221" t="s">
        <v>135</v>
      </c>
      <c r="L363" s="45"/>
      <c r="M363" s="226" t="s">
        <v>19</v>
      </c>
      <c r="N363" s="227" t="s">
        <v>47</v>
      </c>
      <c r="O363" s="85"/>
      <c r="P363" s="228">
        <f>O363*H363</f>
        <v>0</v>
      </c>
      <c r="Q363" s="228">
        <v>0.00189</v>
      </c>
      <c r="R363" s="228">
        <f>Q363*H363</f>
        <v>0.00150066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228</v>
      </c>
      <c r="AT363" s="230" t="s">
        <v>131</v>
      </c>
      <c r="AU363" s="230" t="s">
        <v>137</v>
      </c>
      <c r="AY363" s="18" t="s">
        <v>129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137</v>
      </c>
      <c r="BK363" s="231">
        <f>ROUND(I363*H363,2)</f>
        <v>0</v>
      </c>
      <c r="BL363" s="18" t="s">
        <v>228</v>
      </c>
      <c r="BM363" s="230" t="s">
        <v>398</v>
      </c>
    </row>
    <row r="364" s="15" customFormat="1">
      <c r="A364" s="15"/>
      <c r="B364" s="265"/>
      <c r="C364" s="266"/>
      <c r="D364" s="234" t="s">
        <v>139</v>
      </c>
      <c r="E364" s="267" t="s">
        <v>19</v>
      </c>
      <c r="F364" s="268" t="s">
        <v>164</v>
      </c>
      <c r="G364" s="266"/>
      <c r="H364" s="267" t="s">
        <v>19</v>
      </c>
      <c r="I364" s="269"/>
      <c r="J364" s="266"/>
      <c r="K364" s="266"/>
      <c r="L364" s="270"/>
      <c r="M364" s="271"/>
      <c r="N364" s="272"/>
      <c r="O364" s="272"/>
      <c r="P364" s="272"/>
      <c r="Q364" s="272"/>
      <c r="R364" s="272"/>
      <c r="S364" s="272"/>
      <c r="T364" s="27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4" t="s">
        <v>139</v>
      </c>
      <c r="AU364" s="274" t="s">
        <v>137</v>
      </c>
      <c r="AV364" s="15" t="s">
        <v>83</v>
      </c>
      <c r="AW364" s="15" t="s">
        <v>37</v>
      </c>
      <c r="AX364" s="15" t="s">
        <v>75</v>
      </c>
      <c r="AY364" s="274" t="s">
        <v>129</v>
      </c>
    </row>
    <row r="365" s="15" customFormat="1">
      <c r="A365" s="15"/>
      <c r="B365" s="265"/>
      <c r="C365" s="266"/>
      <c r="D365" s="234" t="s">
        <v>139</v>
      </c>
      <c r="E365" s="267" t="s">
        <v>19</v>
      </c>
      <c r="F365" s="268" t="s">
        <v>399</v>
      </c>
      <c r="G365" s="266"/>
      <c r="H365" s="267" t="s">
        <v>19</v>
      </c>
      <c r="I365" s="269"/>
      <c r="J365" s="266"/>
      <c r="K365" s="266"/>
      <c r="L365" s="270"/>
      <c r="M365" s="271"/>
      <c r="N365" s="272"/>
      <c r="O365" s="272"/>
      <c r="P365" s="272"/>
      <c r="Q365" s="272"/>
      <c r="R365" s="272"/>
      <c r="S365" s="272"/>
      <c r="T365" s="273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4" t="s">
        <v>139</v>
      </c>
      <c r="AU365" s="274" t="s">
        <v>137</v>
      </c>
      <c r="AV365" s="15" t="s">
        <v>83</v>
      </c>
      <c r="AW365" s="15" t="s">
        <v>37</v>
      </c>
      <c r="AX365" s="15" t="s">
        <v>75</v>
      </c>
      <c r="AY365" s="274" t="s">
        <v>129</v>
      </c>
    </row>
    <row r="366" s="13" customFormat="1">
      <c r="A366" s="13"/>
      <c r="B366" s="232"/>
      <c r="C366" s="233"/>
      <c r="D366" s="234" t="s">
        <v>139</v>
      </c>
      <c r="E366" s="235" t="s">
        <v>19</v>
      </c>
      <c r="F366" s="236" t="s">
        <v>400</v>
      </c>
      <c r="G366" s="233"/>
      <c r="H366" s="237">
        <v>0.073999999999999996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139</v>
      </c>
      <c r="AU366" s="243" t="s">
        <v>137</v>
      </c>
      <c r="AV366" s="13" t="s">
        <v>137</v>
      </c>
      <c r="AW366" s="13" t="s">
        <v>37</v>
      </c>
      <c r="AX366" s="13" t="s">
        <v>75</v>
      </c>
      <c r="AY366" s="243" t="s">
        <v>129</v>
      </c>
    </row>
    <row r="367" s="15" customFormat="1">
      <c r="A367" s="15"/>
      <c r="B367" s="265"/>
      <c r="C367" s="266"/>
      <c r="D367" s="234" t="s">
        <v>139</v>
      </c>
      <c r="E367" s="267" t="s">
        <v>19</v>
      </c>
      <c r="F367" s="268" t="s">
        <v>401</v>
      </c>
      <c r="G367" s="266"/>
      <c r="H367" s="267" t="s">
        <v>19</v>
      </c>
      <c r="I367" s="269"/>
      <c r="J367" s="266"/>
      <c r="K367" s="266"/>
      <c r="L367" s="270"/>
      <c r="M367" s="271"/>
      <c r="N367" s="272"/>
      <c r="O367" s="272"/>
      <c r="P367" s="272"/>
      <c r="Q367" s="272"/>
      <c r="R367" s="272"/>
      <c r="S367" s="272"/>
      <c r="T367" s="273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4" t="s">
        <v>139</v>
      </c>
      <c r="AU367" s="274" t="s">
        <v>137</v>
      </c>
      <c r="AV367" s="15" t="s">
        <v>83</v>
      </c>
      <c r="AW367" s="15" t="s">
        <v>37</v>
      </c>
      <c r="AX367" s="15" t="s">
        <v>75</v>
      </c>
      <c r="AY367" s="274" t="s">
        <v>129</v>
      </c>
    </row>
    <row r="368" s="13" customFormat="1">
      <c r="A368" s="13"/>
      <c r="B368" s="232"/>
      <c r="C368" s="233"/>
      <c r="D368" s="234" t="s">
        <v>139</v>
      </c>
      <c r="E368" s="235" t="s">
        <v>19</v>
      </c>
      <c r="F368" s="236" t="s">
        <v>402</v>
      </c>
      <c r="G368" s="233"/>
      <c r="H368" s="237">
        <v>0.27800000000000002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139</v>
      </c>
      <c r="AU368" s="243" t="s">
        <v>137</v>
      </c>
      <c r="AV368" s="13" t="s">
        <v>137</v>
      </c>
      <c r="AW368" s="13" t="s">
        <v>37</v>
      </c>
      <c r="AX368" s="13" t="s">
        <v>75</v>
      </c>
      <c r="AY368" s="243" t="s">
        <v>129</v>
      </c>
    </row>
    <row r="369" s="13" customFormat="1">
      <c r="A369" s="13"/>
      <c r="B369" s="232"/>
      <c r="C369" s="233"/>
      <c r="D369" s="234" t="s">
        <v>139</v>
      </c>
      <c r="E369" s="235" t="s">
        <v>19</v>
      </c>
      <c r="F369" s="236" t="s">
        <v>403</v>
      </c>
      <c r="G369" s="233"/>
      <c r="H369" s="237">
        <v>0.442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139</v>
      </c>
      <c r="AU369" s="243" t="s">
        <v>137</v>
      </c>
      <c r="AV369" s="13" t="s">
        <v>137</v>
      </c>
      <c r="AW369" s="13" t="s">
        <v>37</v>
      </c>
      <c r="AX369" s="13" t="s">
        <v>75</v>
      </c>
      <c r="AY369" s="243" t="s">
        <v>129</v>
      </c>
    </row>
    <row r="370" s="14" customFormat="1">
      <c r="A370" s="14"/>
      <c r="B370" s="244"/>
      <c r="C370" s="245"/>
      <c r="D370" s="234" t="s">
        <v>139</v>
      </c>
      <c r="E370" s="246" t="s">
        <v>19</v>
      </c>
      <c r="F370" s="247" t="s">
        <v>141</v>
      </c>
      <c r="G370" s="245"/>
      <c r="H370" s="248">
        <v>0.79400000000000004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139</v>
      </c>
      <c r="AU370" s="254" t="s">
        <v>137</v>
      </c>
      <c r="AV370" s="14" t="s">
        <v>136</v>
      </c>
      <c r="AW370" s="14" t="s">
        <v>37</v>
      </c>
      <c r="AX370" s="14" t="s">
        <v>83</v>
      </c>
      <c r="AY370" s="254" t="s">
        <v>129</v>
      </c>
    </row>
    <row r="371" s="2" customFormat="1" ht="21.75" customHeight="1">
      <c r="A371" s="39"/>
      <c r="B371" s="40"/>
      <c r="C371" s="219" t="s">
        <v>404</v>
      </c>
      <c r="D371" s="219" t="s">
        <v>131</v>
      </c>
      <c r="E371" s="220" t="s">
        <v>405</v>
      </c>
      <c r="F371" s="221" t="s">
        <v>406</v>
      </c>
      <c r="G371" s="222" t="s">
        <v>134</v>
      </c>
      <c r="H371" s="223">
        <v>36.093000000000004</v>
      </c>
      <c r="I371" s="224"/>
      <c r="J371" s="225">
        <f>ROUND(I371*H371,2)</f>
        <v>0</v>
      </c>
      <c r="K371" s="221" t="s">
        <v>135</v>
      </c>
      <c r="L371" s="45"/>
      <c r="M371" s="226" t="s">
        <v>19</v>
      </c>
      <c r="N371" s="227" t="s">
        <v>47</v>
      </c>
      <c r="O371" s="85"/>
      <c r="P371" s="228">
        <f>O371*H371</f>
        <v>0</v>
      </c>
      <c r="Q371" s="228">
        <v>0.01396</v>
      </c>
      <c r="R371" s="228">
        <f>Q371*H371</f>
        <v>0.5038582800000001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228</v>
      </c>
      <c r="AT371" s="230" t="s">
        <v>131</v>
      </c>
      <c r="AU371" s="230" t="s">
        <v>137</v>
      </c>
      <c r="AY371" s="18" t="s">
        <v>129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137</v>
      </c>
      <c r="BK371" s="231">
        <f>ROUND(I371*H371,2)</f>
        <v>0</v>
      </c>
      <c r="BL371" s="18" t="s">
        <v>228</v>
      </c>
      <c r="BM371" s="230" t="s">
        <v>407</v>
      </c>
    </row>
    <row r="372" s="15" customFormat="1">
      <c r="A372" s="15"/>
      <c r="B372" s="265"/>
      <c r="C372" s="266"/>
      <c r="D372" s="234" t="s">
        <v>139</v>
      </c>
      <c r="E372" s="267" t="s">
        <v>19</v>
      </c>
      <c r="F372" s="268" t="s">
        <v>164</v>
      </c>
      <c r="G372" s="266"/>
      <c r="H372" s="267" t="s">
        <v>19</v>
      </c>
      <c r="I372" s="269"/>
      <c r="J372" s="266"/>
      <c r="K372" s="266"/>
      <c r="L372" s="270"/>
      <c r="M372" s="271"/>
      <c r="N372" s="272"/>
      <c r="O372" s="272"/>
      <c r="P372" s="272"/>
      <c r="Q372" s="272"/>
      <c r="R372" s="272"/>
      <c r="S372" s="272"/>
      <c r="T372" s="273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4" t="s">
        <v>139</v>
      </c>
      <c r="AU372" s="274" t="s">
        <v>137</v>
      </c>
      <c r="AV372" s="15" t="s">
        <v>83</v>
      </c>
      <c r="AW372" s="15" t="s">
        <v>37</v>
      </c>
      <c r="AX372" s="15" t="s">
        <v>75</v>
      </c>
      <c r="AY372" s="274" t="s">
        <v>129</v>
      </c>
    </row>
    <row r="373" s="15" customFormat="1">
      <c r="A373" s="15"/>
      <c r="B373" s="265"/>
      <c r="C373" s="266"/>
      <c r="D373" s="234" t="s">
        <v>139</v>
      </c>
      <c r="E373" s="267" t="s">
        <v>19</v>
      </c>
      <c r="F373" s="268" t="s">
        <v>399</v>
      </c>
      <c r="G373" s="266"/>
      <c r="H373" s="267" t="s">
        <v>19</v>
      </c>
      <c r="I373" s="269"/>
      <c r="J373" s="266"/>
      <c r="K373" s="266"/>
      <c r="L373" s="270"/>
      <c r="M373" s="271"/>
      <c r="N373" s="272"/>
      <c r="O373" s="272"/>
      <c r="P373" s="272"/>
      <c r="Q373" s="272"/>
      <c r="R373" s="272"/>
      <c r="S373" s="272"/>
      <c r="T373" s="273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4" t="s">
        <v>139</v>
      </c>
      <c r="AU373" s="274" t="s">
        <v>137</v>
      </c>
      <c r="AV373" s="15" t="s">
        <v>83</v>
      </c>
      <c r="AW373" s="15" t="s">
        <v>37</v>
      </c>
      <c r="AX373" s="15" t="s">
        <v>75</v>
      </c>
      <c r="AY373" s="274" t="s">
        <v>129</v>
      </c>
    </row>
    <row r="374" s="13" customFormat="1">
      <c r="A374" s="13"/>
      <c r="B374" s="232"/>
      <c r="C374" s="233"/>
      <c r="D374" s="234" t="s">
        <v>139</v>
      </c>
      <c r="E374" s="235" t="s">
        <v>19</v>
      </c>
      <c r="F374" s="236" t="s">
        <v>408</v>
      </c>
      <c r="G374" s="233"/>
      <c r="H374" s="237">
        <v>3.383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139</v>
      </c>
      <c r="AU374" s="243" t="s">
        <v>137</v>
      </c>
      <c r="AV374" s="13" t="s">
        <v>137</v>
      </c>
      <c r="AW374" s="13" t="s">
        <v>37</v>
      </c>
      <c r="AX374" s="13" t="s">
        <v>75</v>
      </c>
      <c r="AY374" s="243" t="s">
        <v>129</v>
      </c>
    </row>
    <row r="375" s="15" customFormat="1">
      <c r="A375" s="15"/>
      <c r="B375" s="265"/>
      <c r="C375" s="266"/>
      <c r="D375" s="234" t="s">
        <v>139</v>
      </c>
      <c r="E375" s="267" t="s">
        <v>19</v>
      </c>
      <c r="F375" s="268" t="s">
        <v>401</v>
      </c>
      <c r="G375" s="266"/>
      <c r="H375" s="267" t="s">
        <v>19</v>
      </c>
      <c r="I375" s="269"/>
      <c r="J375" s="266"/>
      <c r="K375" s="266"/>
      <c r="L375" s="270"/>
      <c r="M375" s="271"/>
      <c r="N375" s="272"/>
      <c r="O375" s="272"/>
      <c r="P375" s="272"/>
      <c r="Q375" s="272"/>
      <c r="R375" s="272"/>
      <c r="S375" s="272"/>
      <c r="T375" s="273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4" t="s">
        <v>139</v>
      </c>
      <c r="AU375" s="274" t="s">
        <v>137</v>
      </c>
      <c r="AV375" s="15" t="s">
        <v>83</v>
      </c>
      <c r="AW375" s="15" t="s">
        <v>37</v>
      </c>
      <c r="AX375" s="15" t="s">
        <v>75</v>
      </c>
      <c r="AY375" s="274" t="s">
        <v>129</v>
      </c>
    </row>
    <row r="376" s="13" customFormat="1">
      <c r="A376" s="13"/>
      <c r="B376" s="232"/>
      <c r="C376" s="233"/>
      <c r="D376" s="234" t="s">
        <v>139</v>
      </c>
      <c r="E376" s="235" t="s">
        <v>19</v>
      </c>
      <c r="F376" s="236" t="s">
        <v>409</v>
      </c>
      <c r="G376" s="233"/>
      <c r="H376" s="237">
        <v>12.640000000000001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139</v>
      </c>
      <c r="AU376" s="243" t="s">
        <v>137</v>
      </c>
      <c r="AV376" s="13" t="s">
        <v>137</v>
      </c>
      <c r="AW376" s="13" t="s">
        <v>37</v>
      </c>
      <c r="AX376" s="13" t="s">
        <v>75</v>
      </c>
      <c r="AY376" s="243" t="s">
        <v>129</v>
      </c>
    </row>
    <row r="377" s="13" customFormat="1">
      <c r="A377" s="13"/>
      <c r="B377" s="232"/>
      <c r="C377" s="233"/>
      <c r="D377" s="234" t="s">
        <v>139</v>
      </c>
      <c r="E377" s="235" t="s">
        <v>19</v>
      </c>
      <c r="F377" s="236" t="s">
        <v>410</v>
      </c>
      <c r="G377" s="233"/>
      <c r="H377" s="237">
        <v>20.07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139</v>
      </c>
      <c r="AU377" s="243" t="s">
        <v>137</v>
      </c>
      <c r="AV377" s="13" t="s">
        <v>137</v>
      </c>
      <c r="AW377" s="13" t="s">
        <v>37</v>
      </c>
      <c r="AX377" s="13" t="s">
        <v>75</v>
      </c>
      <c r="AY377" s="243" t="s">
        <v>129</v>
      </c>
    </row>
    <row r="378" s="14" customFormat="1">
      <c r="A378" s="14"/>
      <c r="B378" s="244"/>
      <c r="C378" s="245"/>
      <c r="D378" s="234" t="s">
        <v>139</v>
      </c>
      <c r="E378" s="246" t="s">
        <v>19</v>
      </c>
      <c r="F378" s="247" t="s">
        <v>141</v>
      </c>
      <c r="G378" s="245"/>
      <c r="H378" s="248">
        <v>36.093000000000004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139</v>
      </c>
      <c r="AU378" s="254" t="s">
        <v>137</v>
      </c>
      <c r="AV378" s="14" t="s">
        <v>136</v>
      </c>
      <c r="AW378" s="14" t="s">
        <v>37</v>
      </c>
      <c r="AX378" s="14" t="s">
        <v>83</v>
      </c>
      <c r="AY378" s="254" t="s">
        <v>129</v>
      </c>
    </row>
    <row r="379" s="2" customFormat="1" ht="21.75" customHeight="1">
      <c r="A379" s="39"/>
      <c r="B379" s="40"/>
      <c r="C379" s="219" t="s">
        <v>411</v>
      </c>
      <c r="D379" s="219" t="s">
        <v>131</v>
      </c>
      <c r="E379" s="220" t="s">
        <v>412</v>
      </c>
      <c r="F379" s="221" t="s">
        <v>413</v>
      </c>
      <c r="G379" s="222" t="s">
        <v>357</v>
      </c>
      <c r="H379" s="275"/>
      <c r="I379" s="224"/>
      <c r="J379" s="225">
        <f>ROUND(I379*H379,2)</f>
        <v>0</v>
      </c>
      <c r="K379" s="221" t="s">
        <v>135</v>
      </c>
      <c r="L379" s="45"/>
      <c r="M379" s="226" t="s">
        <v>19</v>
      </c>
      <c r="N379" s="227" t="s">
        <v>47</v>
      </c>
      <c r="O379" s="85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228</v>
      </c>
      <c r="AT379" s="230" t="s">
        <v>131</v>
      </c>
      <c r="AU379" s="230" t="s">
        <v>137</v>
      </c>
      <c r="AY379" s="18" t="s">
        <v>129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137</v>
      </c>
      <c r="BK379" s="231">
        <f>ROUND(I379*H379,2)</f>
        <v>0</v>
      </c>
      <c r="BL379" s="18" t="s">
        <v>228</v>
      </c>
      <c r="BM379" s="230" t="s">
        <v>414</v>
      </c>
    </row>
    <row r="380" s="12" customFormat="1" ht="22.8" customHeight="1">
      <c r="A380" s="12"/>
      <c r="B380" s="203"/>
      <c r="C380" s="204"/>
      <c r="D380" s="205" t="s">
        <v>74</v>
      </c>
      <c r="E380" s="217" t="s">
        <v>415</v>
      </c>
      <c r="F380" s="217" t="s">
        <v>416</v>
      </c>
      <c r="G380" s="204"/>
      <c r="H380" s="204"/>
      <c r="I380" s="207"/>
      <c r="J380" s="218">
        <f>BK380</f>
        <v>0</v>
      </c>
      <c r="K380" s="204"/>
      <c r="L380" s="209"/>
      <c r="M380" s="210"/>
      <c r="N380" s="211"/>
      <c r="O380" s="211"/>
      <c r="P380" s="212">
        <f>SUM(P381:P454)</f>
        <v>0</v>
      </c>
      <c r="Q380" s="211"/>
      <c r="R380" s="212">
        <f>SUM(R381:R454)</f>
        <v>0.52583849999999999</v>
      </c>
      <c r="S380" s="211"/>
      <c r="T380" s="213">
        <f>SUM(T381:T454)</f>
        <v>0.19848760000000001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4" t="s">
        <v>137</v>
      </c>
      <c r="AT380" s="215" t="s">
        <v>74</v>
      </c>
      <c r="AU380" s="215" t="s">
        <v>83</v>
      </c>
      <c r="AY380" s="214" t="s">
        <v>129</v>
      </c>
      <c r="BK380" s="216">
        <f>SUM(BK381:BK454)</f>
        <v>0</v>
      </c>
    </row>
    <row r="381" s="2" customFormat="1" ht="16.5" customHeight="1">
      <c r="A381" s="39"/>
      <c r="B381" s="40"/>
      <c r="C381" s="219" t="s">
        <v>417</v>
      </c>
      <c r="D381" s="219" t="s">
        <v>131</v>
      </c>
      <c r="E381" s="220" t="s">
        <v>418</v>
      </c>
      <c r="F381" s="221" t="s">
        <v>419</v>
      </c>
      <c r="G381" s="222" t="s">
        <v>187</v>
      </c>
      <c r="H381" s="223">
        <v>3.54</v>
      </c>
      <c r="I381" s="224"/>
      <c r="J381" s="225">
        <f>ROUND(I381*H381,2)</f>
        <v>0</v>
      </c>
      <c r="K381" s="221" t="s">
        <v>135</v>
      </c>
      <c r="L381" s="45"/>
      <c r="M381" s="226" t="s">
        <v>19</v>
      </c>
      <c r="N381" s="227" t="s">
        <v>47</v>
      </c>
      <c r="O381" s="85"/>
      <c r="P381" s="228">
        <f>O381*H381</f>
        <v>0</v>
      </c>
      <c r="Q381" s="228">
        <v>0</v>
      </c>
      <c r="R381" s="228">
        <f>Q381*H381</f>
        <v>0</v>
      </c>
      <c r="S381" s="228">
        <v>0.0017700000000000001</v>
      </c>
      <c r="T381" s="229">
        <f>S381*H381</f>
        <v>0.0062658000000000002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228</v>
      </c>
      <c r="AT381" s="230" t="s">
        <v>131</v>
      </c>
      <c r="AU381" s="230" t="s">
        <v>137</v>
      </c>
      <c r="AY381" s="18" t="s">
        <v>129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137</v>
      </c>
      <c r="BK381" s="231">
        <f>ROUND(I381*H381,2)</f>
        <v>0</v>
      </c>
      <c r="BL381" s="18" t="s">
        <v>228</v>
      </c>
      <c r="BM381" s="230" t="s">
        <v>420</v>
      </c>
    </row>
    <row r="382" s="15" customFormat="1">
      <c r="A382" s="15"/>
      <c r="B382" s="265"/>
      <c r="C382" s="266"/>
      <c r="D382" s="234" t="s">
        <v>139</v>
      </c>
      <c r="E382" s="267" t="s">
        <v>19</v>
      </c>
      <c r="F382" s="268" t="s">
        <v>164</v>
      </c>
      <c r="G382" s="266"/>
      <c r="H382" s="267" t="s">
        <v>19</v>
      </c>
      <c r="I382" s="269"/>
      <c r="J382" s="266"/>
      <c r="K382" s="266"/>
      <c r="L382" s="270"/>
      <c r="M382" s="271"/>
      <c r="N382" s="272"/>
      <c r="O382" s="272"/>
      <c r="P382" s="272"/>
      <c r="Q382" s="272"/>
      <c r="R382" s="272"/>
      <c r="S382" s="272"/>
      <c r="T382" s="27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4" t="s">
        <v>139</v>
      </c>
      <c r="AU382" s="274" t="s">
        <v>137</v>
      </c>
      <c r="AV382" s="15" t="s">
        <v>83</v>
      </c>
      <c r="AW382" s="15" t="s">
        <v>37</v>
      </c>
      <c r="AX382" s="15" t="s">
        <v>75</v>
      </c>
      <c r="AY382" s="274" t="s">
        <v>129</v>
      </c>
    </row>
    <row r="383" s="15" customFormat="1">
      <c r="A383" s="15"/>
      <c r="B383" s="265"/>
      <c r="C383" s="266"/>
      <c r="D383" s="234" t="s">
        <v>139</v>
      </c>
      <c r="E383" s="267" t="s">
        <v>19</v>
      </c>
      <c r="F383" s="268" t="s">
        <v>421</v>
      </c>
      <c r="G383" s="266"/>
      <c r="H383" s="267" t="s">
        <v>19</v>
      </c>
      <c r="I383" s="269"/>
      <c r="J383" s="266"/>
      <c r="K383" s="266"/>
      <c r="L383" s="270"/>
      <c r="M383" s="271"/>
      <c r="N383" s="272"/>
      <c r="O383" s="272"/>
      <c r="P383" s="272"/>
      <c r="Q383" s="272"/>
      <c r="R383" s="272"/>
      <c r="S383" s="272"/>
      <c r="T383" s="273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4" t="s">
        <v>139</v>
      </c>
      <c r="AU383" s="274" t="s">
        <v>137</v>
      </c>
      <c r="AV383" s="15" t="s">
        <v>83</v>
      </c>
      <c r="AW383" s="15" t="s">
        <v>37</v>
      </c>
      <c r="AX383" s="15" t="s">
        <v>75</v>
      </c>
      <c r="AY383" s="274" t="s">
        <v>129</v>
      </c>
    </row>
    <row r="384" s="13" customFormat="1">
      <c r="A384" s="13"/>
      <c r="B384" s="232"/>
      <c r="C384" s="233"/>
      <c r="D384" s="234" t="s">
        <v>139</v>
      </c>
      <c r="E384" s="235" t="s">
        <v>19</v>
      </c>
      <c r="F384" s="236" t="s">
        <v>422</v>
      </c>
      <c r="G384" s="233"/>
      <c r="H384" s="237">
        <v>3.54</v>
      </c>
      <c r="I384" s="238"/>
      <c r="J384" s="233"/>
      <c r="K384" s="233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139</v>
      </c>
      <c r="AU384" s="243" t="s">
        <v>137</v>
      </c>
      <c r="AV384" s="13" t="s">
        <v>137</v>
      </c>
      <c r="AW384" s="13" t="s">
        <v>37</v>
      </c>
      <c r="AX384" s="13" t="s">
        <v>75</v>
      </c>
      <c r="AY384" s="243" t="s">
        <v>129</v>
      </c>
    </row>
    <row r="385" s="14" customFormat="1">
      <c r="A385" s="14"/>
      <c r="B385" s="244"/>
      <c r="C385" s="245"/>
      <c r="D385" s="234" t="s">
        <v>139</v>
      </c>
      <c r="E385" s="246" t="s">
        <v>19</v>
      </c>
      <c r="F385" s="247" t="s">
        <v>141</v>
      </c>
      <c r="G385" s="245"/>
      <c r="H385" s="248">
        <v>3.54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139</v>
      </c>
      <c r="AU385" s="254" t="s">
        <v>137</v>
      </c>
      <c r="AV385" s="14" t="s">
        <v>136</v>
      </c>
      <c r="AW385" s="14" t="s">
        <v>37</v>
      </c>
      <c r="AX385" s="14" t="s">
        <v>83</v>
      </c>
      <c r="AY385" s="254" t="s">
        <v>129</v>
      </c>
    </row>
    <row r="386" s="2" customFormat="1" ht="16.5" customHeight="1">
      <c r="A386" s="39"/>
      <c r="B386" s="40"/>
      <c r="C386" s="219" t="s">
        <v>423</v>
      </c>
      <c r="D386" s="219" t="s">
        <v>131</v>
      </c>
      <c r="E386" s="220" t="s">
        <v>424</v>
      </c>
      <c r="F386" s="221" t="s">
        <v>425</v>
      </c>
      <c r="G386" s="222" t="s">
        <v>187</v>
      </c>
      <c r="H386" s="223">
        <v>89.730000000000004</v>
      </c>
      <c r="I386" s="224"/>
      <c r="J386" s="225">
        <f>ROUND(I386*H386,2)</f>
        <v>0</v>
      </c>
      <c r="K386" s="221" t="s">
        <v>135</v>
      </c>
      <c r="L386" s="45"/>
      <c r="M386" s="226" t="s">
        <v>19</v>
      </c>
      <c r="N386" s="227" t="s">
        <v>47</v>
      </c>
      <c r="O386" s="85"/>
      <c r="P386" s="228">
        <f>O386*H386</f>
        <v>0</v>
      </c>
      <c r="Q386" s="228">
        <v>0</v>
      </c>
      <c r="R386" s="228">
        <f>Q386*H386</f>
        <v>0</v>
      </c>
      <c r="S386" s="228">
        <v>0.00191</v>
      </c>
      <c r="T386" s="229">
        <f>S386*H386</f>
        <v>0.17138430000000002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228</v>
      </c>
      <c r="AT386" s="230" t="s">
        <v>131</v>
      </c>
      <c r="AU386" s="230" t="s">
        <v>137</v>
      </c>
      <c r="AY386" s="18" t="s">
        <v>129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137</v>
      </c>
      <c r="BK386" s="231">
        <f>ROUND(I386*H386,2)</f>
        <v>0</v>
      </c>
      <c r="BL386" s="18" t="s">
        <v>228</v>
      </c>
      <c r="BM386" s="230" t="s">
        <v>426</v>
      </c>
    </row>
    <row r="387" s="15" customFormat="1">
      <c r="A387" s="15"/>
      <c r="B387" s="265"/>
      <c r="C387" s="266"/>
      <c r="D387" s="234" t="s">
        <v>139</v>
      </c>
      <c r="E387" s="267" t="s">
        <v>19</v>
      </c>
      <c r="F387" s="268" t="s">
        <v>164</v>
      </c>
      <c r="G387" s="266"/>
      <c r="H387" s="267" t="s">
        <v>19</v>
      </c>
      <c r="I387" s="269"/>
      <c r="J387" s="266"/>
      <c r="K387" s="266"/>
      <c r="L387" s="270"/>
      <c r="M387" s="271"/>
      <c r="N387" s="272"/>
      <c r="O387" s="272"/>
      <c r="P387" s="272"/>
      <c r="Q387" s="272"/>
      <c r="R387" s="272"/>
      <c r="S387" s="272"/>
      <c r="T387" s="273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4" t="s">
        <v>139</v>
      </c>
      <c r="AU387" s="274" t="s">
        <v>137</v>
      </c>
      <c r="AV387" s="15" t="s">
        <v>83</v>
      </c>
      <c r="AW387" s="15" t="s">
        <v>37</v>
      </c>
      <c r="AX387" s="15" t="s">
        <v>75</v>
      </c>
      <c r="AY387" s="274" t="s">
        <v>129</v>
      </c>
    </row>
    <row r="388" s="15" customFormat="1">
      <c r="A388" s="15"/>
      <c r="B388" s="265"/>
      <c r="C388" s="266"/>
      <c r="D388" s="234" t="s">
        <v>139</v>
      </c>
      <c r="E388" s="267" t="s">
        <v>19</v>
      </c>
      <c r="F388" s="268" t="s">
        <v>401</v>
      </c>
      <c r="G388" s="266"/>
      <c r="H388" s="267" t="s">
        <v>19</v>
      </c>
      <c r="I388" s="269"/>
      <c r="J388" s="266"/>
      <c r="K388" s="266"/>
      <c r="L388" s="270"/>
      <c r="M388" s="271"/>
      <c r="N388" s="272"/>
      <c r="O388" s="272"/>
      <c r="P388" s="272"/>
      <c r="Q388" s="272"/>
      <c r="R388" s="272"/>
      <c r="S388" s="272"/>
      <c r="T388" s="27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4" t="s">
        <v>139</v>
      </c>
      <c r="AU388" s="274" t="s">
        <v>137</v>
      </c>
      <c r="AV388" s="15" t="s">
        <v>83</v>
      </c>
      <c r="AW388" s="15" t="s">
        <v>37</v>
      </c>
      <c r="AX388" s="15" t="s">
        <v>75</v>
      </c>
      <c r="AY388" s="274" t="s">
        <v>129</v>
      </c>
    </row>
    <row r="389" s="13" customFormat="1">
      <c r="A389" s="13"/>
      <c r="B389" s="232"/>
      <c r="C389" s="233"/>
      <c r="D389" s="234" t="s">
        <v>139</v>
      </c>
      <c r="E389" s="235" t="s">
        <v>19</v>
      </c>
      <c r="F389" s="236" t="s">
        <v>427</v>
      </c>
      <c r="G389" s="233"/>
      <c r="H389" s="237">
        <v>31.600000000000001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139</v>
      </c>
      <c r="AU389" s="243" t="s">
        <v>137</v>
      </c>
      <c r="AV389" s="13" t="s">
        <v>137</v>
      </c>
      <c r="AW389" s="13" t="s">
        <v>37</v>
      </c>
      <c r="AX389" s="13" t="s">
        <v>75</v>
      </c>
      <c r="AY389" s="243" t="s">
        <v>129</v>
      </c>
    </row>
    <row r="390" s="13" customFormat="1">
      <c r="A390" s="13"/>
      <c r="B390" s="232"/>
      <c r="C390" s="233"/>
      <c r="D390" s="234" t="s">
        <v>139</v>
      </c>
      <c r="E390" s="235" t="s">
        <v>19</v>
      </c>
      <c r="F390" s="236" t="s">
        <v>428</v>
      </c>
      <c r="G390" s="233"/>
      <c r="H390" s="237">
        <v>44.600000000000001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139</v>
      </c>
      <c r="AU390" s="243" t="s">
        <v>137</v>
      </c>
      <c r="AV390" s="13" t="s">
        <v>137</v>
      </c>
      <c r="AW390" s="13" t="s">
        <v>37</v>
      </c>
      <c r="AX390" s="13" t="s">
        <v>75</v>
      </c>
      <c r="AY390" s="243" t="s">
        <v>129</v>
      </c>
    </row>
    <row r="391" s="15" customFormat="1">
      <c r="A391" s="15"/>
      <c r="B391" s="265"/>
      <c r="C391" s="266"/>
      <c r="D391" s="234" t="s">
        <v>139</v>
      </c>
      <c r="E391" s="267" t="s">
        <v>19</v>
      </c>
      <c r="F391" s="268" t="s">
        <v>399</v>
      </c>
      <c r="G391" s="266"/>
      <c r="H391" s="267" t="s">
        <v>19</v>
      </c>
      <c r="I391" s="269"/>
      <c r="J391" s="266"/>
      <c r="K391" s="266"/>
      <c r="L391" s="270"/>
      <c r="M391" s="271"/>
      <c r="N391" s="272"/>
      <c r="O391" s="272"/>
      <c r="P391" s="272"/>
      <c r="Q391" s="272"/>
      <c r="R391" s="272"/>
      <c r="S391" s="272"/>
      <c r="T391" s="273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4" t="s">
        <v>139</v>
      </c>
      <c r="AU391" s="274" t="s">
        <v>137</v>
      </c>
      <c r="AV391" s="15" t="s">
        <v>83</v>
      </c>
      <c r="AW391" s="15" t="s">
        <v>37</v>
      </c>
      <c r="AX391" s="15" t="s">
        <v>75</v>
      </c>
      <c r="AY391" s="274" t="s">
        <v>129</v>
      </c>
    </row>
    <row r="392" s="13" customFormat="1">
      <c r="A392" s="13"/>
      <c r="B392" s="232"/>
      <c r="C392" s="233"/>
      <c r="D392" s="234" t="s">
        <v>139</v>
      </c>
      <c r="E392" s="235" t="s">
        <v>19</v>
      </c>
      <c r="F392" s="236" t="s">
        <v>429</v>
      </c>
      <c r="G392" s="233"/>
      <c r="H392" s="237">
        <v>13.529999999999999</v>
      </c>
      <c r="I392" s="238"/>
      <c r="J392" s="233"/>
      <c r="K392" s="233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139</v>
      </c>
      <c r="AU392" s="243" t="s">
        <v>137</v>
      </c>
      <c r="AV392" s="13" t="s">
        <v>137</v>
      </c>
      <c r="AW392" s="13" t="s">
        <v>37</v>
      </c>
      <c r="AX392" s="13" t="s">
        <v>75</v>
      </c>
      <c r="AY392" s="243" t="s">
        <v>129</v>
      </c>
    </row>
    <row r="393" s="14" customFormat="1">
      <c r="A393" s="14"/>
      <c r="B393" s="244"/>
      <c r="C393" s="245"/>
      <c r="D393" s="234" t="s">
        <v>139</v>
      </c>
      <c r="E393" s="246" t="s">
        <v>19</v>
      </c>
      <c r="F393" s="247" t="s">
        <v>141</v>
      </c>
      <c r="G393" s="245"/>
      <c r="H393" s="248">
        <v>89.730000000000004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139</v>
      </c>
      <c r="AU393" s="254" t="s">
        <v>137</v>
      </c>
      <c r="AV393" s="14" t="s">
        <v>136</v>
      </c>
      <c r="AW393" s="14" t="s">
        <v>37</v>
      </c>
      <c r="AX393" s="14" t="s">
        <v>83</v>
      </c>
      <c r="AY393" s="254" t="s">
        <v>129</v>
      </c>
    </row>
    <row r="394" s="2" customFormat="1" ht="16.5" customHeight="1">
      <c r="A394" s="39"/>
      <c r="B394" s="40"/>
      <c r="C394" s="219" t="s">
        <v>430</v>
      </c>
      <c r="D394" s="219" t="s">
        <v>131</v>
      </c>
      <c r="E394" s="220" t="s">
        <v>431</v>
      </c>
      <c r="F394" s="221" t="s">
        <v>432</v>
      </c>
      <c r="G394" s="222" t="s">
        <v>187</v>
      </c>
      <c r="H394" s="223">
        <v>0.94999999999999996</v>
      </c>
      <c r="I394" s="224"/>
      <c r="J394" s="225">
        <f>ROUND(I394*H394,2)</f>
        <v>0</v>
      </c>
      <c r="K394" s="221" t="s">
        <v>135</v>
      </c>
      <c r="L394" s="45"/>
      <c r="M394" s="226" t="s">
        <v>19</v>
      </c>
      <c r="N394" s="227" t="s">
        <v>47</v>
      </c>
      <c r="O394" s="85"/>
      <c r="P394" s="228">
        <f>O394*H394</f>
        <v>0</v>
      </c>
      <c r="Q394" s="228">
        <v>0</v>
      </c>
      <c r="R394" s="228">
        <f>Q394*H394</f>
        <v>0</v>
      </c>
      <c r="S394" s="228">
        <v>0.00167</v>
      </c>
      <c r="T394" s="229">
        <f>S394*H394</f>
        <v>0.0015865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228</v>
      </c>
      <c r="AT394" s="230" t="s">
        <v>131</v>
      </c>
      <c r="AU394" s="230" t="s">
        <v>137</v>
      </c>
      <c r="AY394" s="18" t="s">
        <v>129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137</v>
      </c>
      <c r="BK394" s="231">
        <f>ROUND(I394*H394,2)</f>
        <v>0</v>
      </c>
      <c r="BL394" s="18" t="s">
        <v>228</v>
      </c>
      <c r="BM394" s="230" t="s">
        <v>433</v>
      </c>
    </row>
    <row r="395" s="15" customFormat="1">
      <c r="A395" s="15"/>
      <c r="B395" s="265"/>
      <c r="C395" s="266"/>
      <c r="D395" s="234" t="s">
        <v>139</v>
      </c>
      <c r="E395" s="267" t="s">
        <v>19</v>
      </c>
      <c r="F395" s="268" t="s">
        <v>164</v>
      </c>
      <c r="G395" s="266"/>
      <c r="H395" s="267" t="s">
        <v>19</v>
      </c>
      <c r="I395" s="269"/>
      <c r="J395" s="266"/>
      <c r="K395" s="266"/>
      <c r="L395" s="270"/>
      <c r="M395" s="271"/>
      <c r="N395" s="272"/>
      <c r="O395" s="272"/>
      <c r="P395" s="272"/>
      <c r="Q395" s="272"/>
      <c r="R395" s="272"/>
      <c r="S395" s="272"/>
      <c r="T395" s="273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4" t="s">
        <v>139</v>
      </c>
      <c r="AU395" s="274" t="s">
        <v>137</v>
      </c>
      <c r="AV395" s="15" t="s">
        <v>83</v>
      </c>
      <c r="AW395" s="15" t="s">
        <v>37</v>
      </c>
      <c r="AX395" s="15" t="s">
        <v>75</v>
      </c>
      <c r="AY395" s="274" t="s">
        <v>129</v>
      </c>
    </row>
    <row r="396" s="15" customFormat="1">
      <c r="A396" s="15"/>
      <c r="B396" s="265"/>
      <c r="C396" s="266"/>
      <c r="D396" s="234" t="s">
        <v>139</v>
      </c>
      <c r="E396" s="267" t="s">
        <v>19</v>
      </c>
      <c r="F396" s="268" t="s">
        <v>165</v>
      </c>
      <c r="G396" s="266"/>
      <c r="H396" s="267" t="s">
        <v>19</v>
      </c>
      <c r="I396" s="269"/>
      <c r="J396" s="266"/>
      <c r="K396" s="266"/>
      <c r="L396" s="270"/>
      <c r="M396" s="271"/>
      <c r="N396" s="272"/>
      <c r="O396" s="272"/>
      <c r="P396" s="272"/>
      <c r="Q396" s="272"/>
      <c r="R396" s="272"/>
      <c r="S396" s="272"/>
      <c r="T396" s="27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4" t="s">
        <v>139</v>
      </c>
      <c r="AU396" s="274" t="s">
        <v>137</v>
      </c>
      <c r="AV396" s="15" t="s">
        <v>83</v>
      </c>
      <c r="AW396" s="15" t="s">
        <v>37</v>
      </c>
      <c r="AX396" s="15" t="s">
        <v>75</v>
      </c>
      <c r="AY396" s="274" t="s">
        <v>129</v>
      </c>
    </row>
    <row r="397" s="13" customFormat="1">
      <c r="A397" s="13"/>
      <c r="B397" s="232"/>
      <c r="C397" s="233"/>
      <c r="D397" s="234" t="s">
        <v>139</v>
      </c>
      <c r="E397" s="235" t="s">
        <v>19</v>
      </c>
      <c r="F397" s="236" t="s">
        <v>214</v>
      </c>
      <c r="G397" s="233"/>
      <c r="H397" s="237">
        <v>0.94999999999999996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139</v>
      </c>
      <c r="AU397" s="243" t="s">
        <v>137</v>
      </c>
      <c r="AV397" s="13" t="s">
        <v>137</v>
      </c>
      <c r="AW397" s="13" t="s">
        <v>37</v>
      </c>
      <c r="AX397" s="13" t="s">
        <v>75</v>
      </c>
      <c r="AY397" s="243" t="s">
        <v>129</v>
      </c>
    </row>
    <row r="398" s="14" customFormat="1">
      <c r="A398" s="14"/>
      <c r="B398" s="244"/>
      <c r="C398" s="245"/>
      <c r="D398" s="234" t="s">
        <v>139</v>
      </c>
      <c r="E398" s="246" t="s">
        <v>19</v>
      </c>
      <c r="F398" s="247" t="s">
        <v>141</v>
      </c>
      <c r="G398" s="245"/>
      <c r="H398" s="248">
        <v>0.94999999999999996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139</v>
      </c>
      <c r="AU398" s="254" t="s">
        <v>137</v>
      </c>
      <c r="AV398" s="14" t="s">
        <v>136</v>
      </c>
      <c r="AW398" s="14" t="s">
        <v>37</v>
      </c>
      <c r="AX398" s="14" t="s">
        <v>83</v>
      </c>
      <c r="AY398" s="254" t="s">
        <v>129</v>
      </c>
    </row>
    <row r="399" s="2" customFormat="1" ht="16.5" customHeight="1">
      <c r="A399" s="39"/>
      <c r="B399" s="40"/>
      <c r="C399" s="219" t="s">
        <v>434</v>
      </c>
      <c r="D399" s="219" t="s">
        <v>131</v>
      </c>
      <c r="E399" s="220" t="s">
        <v>435</v>
      </c>
      <c r="F399" s="221" t="s">
        <v>436</v>
      </c>
      <c r="G399" s="222" t="s">
        <v>187</v>
      </c>
      <c r="H399" s="223">
        <v>3.54</v>
      </c>
      <c r="I399" s="224"/>
      <c r="J399" s="225">
        <f>ROUND(I399*H399,2)</f>
        <v>0</v>
      </c>
      <c r="K399" s="221" t="s">
        <v>135</v>
      </c>
      <c r="L399" s="45"/>
      <c r="M399" s="226" t="s">
        <v>19</v>
      </c>
      <c r="N399" s="227" t="s">
        <v>47</v>
      </c>
      <c r="O399" s="85"/>
      <c r="P399" s="228">
        <f>O399*H399</f>
        <v>0</v>
      </c>
      <c r="Q399" s="228">
        <v>0</v>
      </c>
      <c r="R399" s="228">
        <f>Q399*H399</f>
        <v>0</v>
      </c>
      <c r="S399" s="228">
        <v>0.0025999999999999999</v>
      </c>
      <c r="T399" s="229">
        <f>S399*H399</f>
        <v>0.0092040000000000004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228</v>
      </c>
      <c r="AT399" s="230" t="s">
        <v>131</v>
      </c>
      <c r="AU399" s="230" t="s">
        <v>137</v>
      </c>
      <c r="AY399" s="18" t="s">
        <v>129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137</v>
      </c>
      <c r="BK399" s="231">
        <f>ROUND(I399*H399,2)</f>
        <v>0</v>
      </c>
      <c r="BL399" s="18" t="s">
        <v>228</v>
      </c>
      <c r="BM399" s="230" t="s">
        <v>437</v>
      </c>
    </row>
    <row r="400" s="15" customFormat="1">
      <c r="A400" s="15"/>
      <c r="B400" s="265"/>
      <c r="C400" s="266"/>
      <c r="D400" s="234" t="s">
        <v>139</v>
      </c>
      <c r="E400" s="267" t="s">
        <v>19</v>
      </c>
      <c r="F400" s="268" t="s">
        <v>164</v>
      </c>
      <c r="G400" s="266"/>
      <c r="H400" s="267" t="s">
        <v>19</v>
      </c>
      <c r="I400" s="269"/>
      <c r="J400" s="266"/>
      <c r="K400" s="266"/>
      <c r="L400" s="270"/>
      <c r="M400" s="271"/>
      <c r="N400" s="272"/>
      <c r="O400" s="272"/>
      <c r="P400" s="272"/>
      <c r="Q400" s="272"/>
      <c r="R400" s="272"/>
      <c r="S400" s="272"/>
      <c r="T400" s="273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4" t="s">
        <v>139</v>
      </c>
      <c r="AU400" s="274" t="s">
        <v>137</v>
      </c>
      <c r="AV400" s="15" t="s">
        <v>83</v>
      </c>
      <c r="AW400" s="15" t="s">
        <v>37</v>
      </c>
      <c r="AX400" s="15" t="s">
        <v>75</v>
      </c>
      <c r="AY400" s="274" t="s">
        <v>129</v>
      </c>
    </row>
    <row r="401" s="15" customFormat="1">
      <c r="A401" s="15"/>
      <c r="B401" s="265"/>
      <c r="C401" s="266"/>
      <c r="D401" s="234" t="s">
        <v>139</v>
      </c>
      <c r="E401" s="267" t="s">
        <v>19</v>
      </c>
      <c r="F401" s="268" t="s">
        <v>165</v>
      </c>
      <c r="G401" s="266"/>
      <c r="H401" s="267" t="s">
        <v>19</v>
      </c>
      <c r="I401" s="269"/>
      <c r="J401" s="266"/>
      <c r="K401" s="266"/>
      <c r="L401" s="270"/>
      <c r="M401" s="271"/>
      <c r="N401" s="272"/>
      <c r="O401" s="272"/>
      <c r="P401" s="272"/>
      <c r="Q401" s="272"/>
      <c r="R401" s="272"/>
      <c r="S401" s="272"/>
      <c r="T401" s="273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4" t="s">
        <v>139</v>
      </c>
      <c r="AU401" s="274" t="s">
        <v>137</v>
      </c>
      <c r="AV401" s="15" t="s">
        <v>83</v>
      </c>
      <c r="AW401" s="15" t="s">
        <v>37</v>
      </c>
      <c r="AX401" s="15" t="s">
        <v>75</v>
      </c>
      <c r="AY401" s="274" t="s">
        <v>129</v>
      </c>
    </row>
    <row r="402" s="13" customFormat="1">
      <c r="A402" s="13"/>
      <c r="B402" s="232"/>
      <c r="C402" s="233"/>
      <c r="D402" s="234" t="s">
        <v>139</v>
      </c>
      <c r="E402" s="235" t="s">
        <v>19</v>
      </c>
      <c r="F402" s="236" t="s">
        <v>422</v>
      </c>
      <c r="G402" s="233"/>
      <c r="H402" s="237">
        <v>3.54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139</v>
      </c>
      <c r="AU402" s="243" t="s">
        <v>137</v>
      </c>
      <c r="AV402" s="13" t="s">
        <v>137</v>
      </c>
      <c r="AW402" s="13" t="s">
        <v>37</v>
      </c>
      <c r="AX402" s="13" t="s">
        <v>75</v>
      </c>
      <c r="AY402" s="243" t="s">
        <v>129</v>
      </c>
    </row>
    <row r="403" s="14" customFormat="1">
      <c r="A403" s="14"/>
      <c r="B403" s="244"/>
      <c r="C403" s="245"/>
      <c r="D403" s="234" t="s">
        <v>139</v>
      </c>
      <c r="E403" s="246" t="s">
        <v>19</v>
      </c>
      <c r="F403" s="247" t="s">
        <v>141</v>
      </c>
      <c r="G403" s="245"/>
      <c r="H403" s="248">
        <v>3.54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139</v>
      </c>
      <c r="AU403" s="254" t="s">
        <v>137</v>
      </c>
      <c r="AV403" s="14" t="s">
        <v>136</v>
      </c>
      <c r="AW403" s="14" t="s">
        <v>37</v>
      </c>
      <c r="AX403" s="14" t="s">
        <v>83</v>
      </c>
      <c r="AY403" s="254" t="s">
        <v>129</v>
      </c>
    </row>
    <row r="404" s="2" customFormat="1" ht="16.5" customHeight="1">
      <c r="A404" s="39"/>
      <c r="B404" s="40"/>
      <c r="C404" s="219" t="s">
        <v>438</v>
      </c>
      <c r="D404" s="219" t="s">
        <v>131</v>
      </c>
      <c r="E404" s="220" t="s">
        <v>439</v>
      </c>
      <c r="F404" s="221" t="s">
        <v>440</v>
      </c>
      <c r="G404" s="222" t="s">
        <v>187</v>
      </c>
      <c r="H404" s="223">
        <v>2.5499999999999998</v>
      </c>
      <c r="I404" s="224"/>
      <c r="J404" s="225">
        <f>ROUND(I404*H404,2)</f>
        <v>0</v>
      </c>
      <c r="K404" s="221" t="s">
        <v>135</v>
      </c>
      <c r="L404" s="45"/>
      <c r="M404" s="226" t="s">
        <v>19</v>
      </c>
      <c r="N404" s="227" t="s">
        <v>47</v>
      </c>
      <c r="O404" s="85"/>
      <c r="P404" s="228">
        <f>O404*H404</f>
        <v>0</v>
      </c>
      <c r="Q404" s="228">
        <v>0</v>
      </c>
      <c r="R404" s="228">
        <f>Q404*H404</f>
        <v>0</v>
      </c>
      <c r="S404" s="228">
        <v>0.0039399999999999999</v>
      </c>
      <c r="T404" s="229">
        <f>S404*H404</f>
        <v>0.010046999999999999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228</v>
      </c>
      <c r="AT404" s="230" t="s">
        <v>131</v>
      </c>
      <c r="AU404" s="230" t="s">
        <v>137</v>
      </c>
      <c r="AY404" s="18" t="s">
        <v>129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137</v>
      </c>
      <c r="BK404" s="231">
        <f>ROUND(I404*H404,2)</f>
        <v>0</v>
      </c>
      <c r="BL404" s="18" t="s">
        <v>228</v>
      </c>
      <c r="BM404" s="230" t="s">
        <v>441</v>
      </c>
    </row>
    <row r="405" s="15" customFormat="1">
      <c r="A405" s="15"/>
      <c r="B405" s="265"/>
      <c r="C405" s="266"/>
      <c r="D405" s="234" t="s">
        <v>139</v>
      </c>
      <c r="E405" s="267" t="s">
        <v>19</v>
      </c>
      <c r="F405" s="268" t="s">
        <v>164</v>
      </c>
      <c r="G405" s="266"/>
      <c r="H405" s="267" t="s">
        <v>19</v>
      </c>
      <c r="I405" s="269"/>
      <c r="J405" s="266"/>
      <c r="K405" s="266"/>
      <c r="L405" s="270"/>
      <c r="M405" s="271"/>
      <c r="N405" s="272"/>
      <c r="O405" s="272"/>
      <c r="P405" s="272"/>
      <c r="Q405" s="272"/>
      <c r="R405" s="272"/>
      <c r="S405" s="272"/>
      <c r="T405" s="273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74" t="s">
        <v>139</v>
      </c>
      <c r="AU405" s="274" t="s">
        <v>137</v>
      </c>
      <c r="AV405" s="15" t="s">
        <v>83</v>
      </c>
      <c r="AW405" s="15" t="s">
        <v>37</v>
      </c>
      <c r="AX405" s="15" t="s">
        <v>75</v>
      </c>
      <c r="AY405" s="274" t="s">
        <v>129</v>
      </c>
    </row>
    <row r="406" s="15" customFormat="1">
      <c r="A406" s="15"/>
      <c r="B406" s="265"/>
      <c r="C406" s="266"/>
      <c r="D406" s="234" t="s">
        <v>139</v>
      </c>
      <c r="E406" s="267" t="s">
        <v>19</v>
      </c>
      <c r="F406" s="268" t="s">
        <v>165</v>
      </c>
      <c r="G406" s="266"/>
      <c r="H406" s="267" t="s">
        <v>19</v>
      </c>
      <c r="I406" s="269"/>
      <c r="J406" s="266"/>
      <c r="K406" s="266"/>
      <c r="L406" s="270"/>
      <c r="M406" s="271"/>
      <c r="N406" s="272"/>
      <c r="O406" s="272"/>
      <c r="P406" s="272"/>
      <c r="Q406" s="272"/>
      <c r="R406" s="272"/>
      <c r="S406" s="272"/>
      <c r="T406" s="273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4" t="s">
        <v>139</v>
      </c>
      <c r="AU406" s="274" t="s">
        <v>137</v>
      </c>
      <c r="AV406" s="15" t="s">
        <v>83</v>
      </c>
      <c r="AW406" s="15" t="s">
        <v>37</v>
      </c>
      <c r="AX406" s="15" t="s">
        <v>75</v>
      </c>
      <c r="AY406" s="274" t="s">
        <v>129</v>
      </c>
    </row>
    <row r="407" s="13" customFormat="1">
      <c r="A407" s="13"/>
      <c r="B407" s="232"/>
      <c r="C407" s="233"/>
      <c r="D407" s="234" t="s">
        <v>139</v>
      </c>
      <c r="E407" s="235" t="s">
        <v>19</v>
      </c>
      <c r="F407" s="236" t="s">
        <v>442</v>
      </c>
      <c r="G407" s="233"/>
      <c r="H407" s="237">
        <v>2.5499999999999998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139</v>
      </c>
      <c r="AU407" s="243" t="s">
        <v>137</v>
      </c>
      <c r="AV407" s="13" t="s">
        <v>137</v>
      </c>
      <c r="AW407" s="13" t="s">
        <v>37</v>
      </c>
      <c r="AX407" s="13" t="s">
        <v>75</v>
      </c>
      <c r="AY407" s="243" t="s">
        <v>129</v>
      </c>
    </row>
    <row r="408" s="14" customFormat="1">
      <c r="A408" s="14"/>
      <c r="B408" s="244"/>
      <c r="C408" s="245"/>
      <c r="D408" s="234" t="s">
        <v>139</v>
      </c>
      <c r="E408" s="246" t="s">
        <v>19</v>
      </c>
      <c r="F408" s="247" t="s">
        <v>141</v>
      </c>
      <c r="G408" s="245"/>
      <c r="H408" s="248">
        <v>2.5499999999999998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4" t="s">
        <v>139</v>
      </c>
      <c r="AU408" s="254" t="s">
        <v>137</v>
      </c>
      <c r="AV408" s="14" t="s">
        <v>136</v>
      </c>
      <c r="AW408" s="14" t="s">
        <v>37</v>
      </c>
      <c r="AX408" s="14" t="s">
        <v>83</v>
      </c>
      <c r="AY408" s="254" t="s">
        <v>129</v>
      </c>
    </row>
    <row r="409" s="2" customFormat="1" ht="21.75" customHeight="1">
      <c r="A409" s="39"/>
      <c r="B409" s="40"/>
      <c r="C409" s="219" t="s">
        <v>443</v>
      </c>
      <c r="D409" s="219" t="s">
        <v>131</v>
      </c>
      <c r="E409" s="220" t="s">
        <v>444</v>
      </c>
      <c r="F409" s="221" t="s">
        <v>445</v>
      </c>
      <c r="G409" s="222" t="s">
        <v>134</v>
      </c>
      <c r="H409" s="223">
        <v>3.8999999999999999</v>
      </c>
      <c r="I409" s="224"/>
      <c r="J409" s="225">
        <f>ROUND(I409*H409,2)</f>
        <v>0</v>
      </c>
      <c r="K409" s="221" t="s">
        <v>135</v>
      </c>
      <c r="L409" s="45"/>
      <c r="M409" s="226" t="s">
        <v>19</v>
      </c>
      <c r="N409" s="227" t="s">
        <v>47</v>
      </c>
      <c r="O409" s="85"/>
      <c r="P409" s="228">
        <f>O409*H409</f>
        <v>0</v>
      </c>
      <c r="Q409" s="228">
        <v>0.0066100000000000004</v>
      </c>
      <c r="R409" s="228">
        <f>Q409*H409</f>
        <v>0.025779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228</v>
      </c>
      <c r="AT409" s="230" t="s">
        <v>131</v>
      </c>
      <c r="AU409" s="230" t="s">
        <v>137</v>
      </c>
      <c r="AY409" s="18" t="s">
        <v>129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137</v>
      </c>
      <c r="BK409" s="231">
        <f>ROUND(I409*H409,2)</f>
        <v>0</v>
      </c>
      <c r="BL409" s="18" t="s">
        <v>228</v>
      </c>
      <c r="BM409" s="230" t="s">
        <v>446</v>
      </c>
    </row>
    <row r="410" s="15" customFormat="1">
      <c r="A410" s="15"/>
      <c r="B410" s="265"/>
      <c r="C410" s="266"/>
      <c r="D410" s="234" t="s">
        <v>139</v>
      </c>
      <c r="E410" s="267" t="s">
        <v>19</v>
      </c>
      <c r="F410" s="268" t="s">
        <v>164</v>
      </c>
      <c r="G410" s="266"/>
      <c r="H410" s="267" t="s">
        <v>19</v>
      </c>
      <c r="I410" s="269"/>
      <c r="J410" s="266"/>
      <c r="K410" s="266"/>
      <c r="L410" s="270"/>
      <c r="M410" s="271"/>
      <c r="N410" s="272"/>
      <c r="O410" s="272"/>
      <c r="P410" s="272"/>
      <c r="Q410" s="272"/>
      <c r="R410" s="272"/>
      <c r="S410" s="272"/>
      <c r="T410" s="273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4" t="s">
        <v>139</v>
      </c>
      <c r="AU410" s="274" t="s">
        <v>137</v>
      </c>
      <c r="AV410" s="15" t="s">
        <v>83</v>
      </c>
      <c r="AW410" s="15" t="s">
        <v>37</v>
      </c>
      <c r="AX410" s="15" t="s">
        <v>75</v>
      </c>
      <c r="AY410" s="274" t="s">
        <v>129</v>
      </c>
    </row>
    <row r="411" s="15" customFormat="1">
      <c r="A411" s="15"/>
      <c r="B411" s="265"/>
      <c r="C411" s="266"/>
      <c r="D411" s="234" t="s">
        <v>139</v>
      </c>
      <c r="E411" s="267" t="s">
        <v>19</v>
      </c>
      <c r="F411" s="268" t="s">
        <v>447</v>
      </c>
      <c r="G411" s="266"/>
      <c r="H411" s="267" t="s">
        <v>19</v>
      </c>
      <c r="I411" s="269"/>
      <c r="J411" s="266"/>
      <c r="K411" s="266"/>
      <c r="L411" s="270"/>
      <c r="M411" s="271"/>
      <c r="N411" s="272"/>
      <c r="O411" s="272"/>
      <c r="P411" s="272"/>
      <c r="Q411" s="272"/>
      <c r="R411" s="272"/>
      <c r="S411" s="272"/>
      <c r="T411" s="273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4" t="s">
        <v>139</v>
      </c>
      <c r="AU411" s="274" t="s">
        <v>137</v>
      </c>
      <c r="AV411" s="15" t="s">
        <v>83</v>
      </c>
      <c r="AW411" s="15" t="s">
        <v>37</v>
      </c>
      <c r="AX411" s="15" t="s">
        <v>75</v>
      </c>
      <c r="AY411" s="274" t="s">
        <v>129</v>
      </c>
    </row>
    <row r="412" s="13" customFormat="1">
      <c r="A412" s="13"/>
      <c r="B412" s="232"/>
      <c r="C412" s="233"/>
      <c r="D412" s="234" t="s">
        <v>139</v>
      </c>
      <c r="E412" s="235" t="s">
        <v>19</v>
      </c>
      <c r="F412" s="236" t="s">
        <v>448</v>
      </c>
      <c r="G412" s="233"/>
      <c r="H412" s="237">
        <v>1.95</v>
      </c>
      <c r="I412" s="238"/>
      <c r="J412" s="233"/>
      <c r="K412" s="233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139</v>
      </c>
      <c r="AU412" s="243" t="s">
        <v>137</v>
      </c>
      <c r="AV412" s="13" t="s">
        <v>137</v>
      </c>
      <c r="AW412" s="13" t="s">
        <v>37</v>
      </c>
      <c r="AX412" s="13" t="s">
        <v>75</v>
      </c>
      <c r="AY412" s="243" t="s">
        <v>129</v>
      </c>
    </row>
    <row r="413" s="13" customFormat="1">
      <c r="A413" s="13"/>
      <c r="B413" s="232"/>
      <c r="C413" s="233"/>
      <c r="D413" s="234" t="s">
        <v>139</v>
      </c>
      <c r="E413" s="235" t="s">
        <v>19</v>
      </c>
      <c r="F413" s="236" t="s">
        <v>448</v>
      </c>
      <c r="G413" s="233"/>
      <c r="H413" s="237">
        <v>1.95</v>
      </c>
      <c r="I413" s="238"/>
      <c r="J413" s="233"/>
      <c r="K413" s="233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139</v>
      </c>
      <c r="AU413" s="243" t="s">
        <v>137</v>
      </c>
      <c r="AV413" s="13" t="s">
        <v>137</v>
      </c>
      <c r="AW413" s="13" t="s">
        <v>37</v>
      </c>
      <c r="AX413" s="13" t="s">
        <v>75</v>
      </c>
      <c r="AY413" s="243" t="s">
        <v>129</v>
      </c>
    </row>
    <row r="414" s="14" customFormat="1">
      <c r="A414" s="14"/>
      <c r="B414" s="244"/>
      <c r="C414" s="245"/>
      <c r="D414" s="234" t="s">
        <v>139</v>
      </c>
      <c r="E414" s="246" t="s">
        <v>19</v>
      </c>
      <c r="F414" s="247" t="s">
        <v>141</v>
      </c>
      <c r="G414" s="245"/>
      <c r="H414" s="248">
        <v>3.8999999999999999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139</v>
      </c>
      <c r="AU414" s="254" t="s">
        <v>137</v>
      </c>
      <c r="AV414" s="14" t="s">
        <v>136</v>
      </c>
      <c r="AW414" s="14" t="s">
        <v>37</v>
      </c>
      <c r="AX414" s="14" t="s">
        <v>83</v>
      </c>
      <c r="AY414" s="254" t="s">
        <v>129</v>
      </c>
    </row>
    <row r="415" s="2" customFormat="1" ht="21.75" customHeight="1">
      <c r="A415" s="39"/>
      <c r="B415" s="40"/>
      <c r="C415" s="219" t="s">
        <v>449</v>
      </c>
      <c r="D415" s="219" t="s">
        <v>131</v>
      </c>
      <c r="E415" s="220" t="s">
        <v>450</v>
      </c>
      <c r="F415" s="221" t="s">
        <v>451</v>
      </c>
      <c r="G415" s="222" t="s">
        <v>187</v>
      </c>
      <c r="H415" s="223">
        <v>3.4500000000000002</v>
      </c>
      <c r="I415" s="224"/>
      <c r="J415" s="225">
        <f>ROUND(I415*H415,2)</f>
        <v>0</v>
      </c>
      <c r="K415" s="221" t="s">
        <v>135</v>
      </c>
      <c r="L415" s="45"/>
      <c r="M415" s="226" t="s">
        <v>19</v>
      </c>
      <c r="N415" s="227" t="s">
        <v>47</v>
      </c>
      <c r="O415" s="85"/>
      <c r="P415" s="228">
        <f>O415*H415</f>
        <v>0</v>
      </c>
      <c r="Q415" s="228">
        <v>0.0018500000000000001</v>
      </c>
      <c r="R415" s="228">
        <f>Q415*H415</f>
        <v>0.006382500000000001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228</v>
      </c>
      <c r="AT415" s="230" t="s">
        <v>131</v>
      </c>
      <c r="AU415" s="230" t="s">
        <v>137</v>
      </c>
      <c r="AY415" s="18" t="s">
        <v>129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137</v>
      </c>
      <c r="BK415" s="231">
        <f>ROUND(I415*H415,2)</f>
        <v>0</v>
      </c>
      <c r="BL415" s="18" t="s">
        <v>228</v>
      </c>
      <c r="BM415" s="230" t="s">
        <v>452</v>
      </c>
    </row>
    <row r="416" s="15" customFormat="1">
      <c r="A416" s="15"/>
      <c r="B416" s="265"/>
      <c r="C416" s="266"/>
      <c r="D416" s="234" t="s">
        <v>139</v>
      </c>
      <c r="E416" s="267" t="s">
        <v>19</v>
      </c>
      <c r="F416" s="268" t="s">
        <v>164</v>
      </c>
      <c r="G416" s="266"/>
      <c r="H416" s="267" t="s">
        <v>19</v>
      </c>
      <c r="I416" s="269"/>
      <c r="J416" s="266"/>
      <c r="K416" s="266"/>
      <c r="L416" s="270"/>
      <c r="M416" s="271"/>
      <c r="N416" s="272"/>
      <c r="O416" s="272"/>
      <c r="P416" s="272"/>
      <c r="Q416" s="272"/>
      <c r="R416" s="272"/>
      <c r="S416" s="272"/>
      <c r="T416" s="273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4" t="s">
        <v>139</v>
      </c>
      <c r="AU416" s="274" t="s">
        <v>137</v>
      </c>
      <c r="AV416" s="15" t="s">
        <v>83</v>
      </c>
      <c r="AW416" s="15" t="s">
        <v>37</v>
      </c>
      <c r="AX416" s="15" t="s">
        <v>75</v>
      </c>
      <c r="AY416" s="274" t="s">
        <v>129</v>
      </c>
    </row>
    <row r="417" s="15" customFormat="1">
      <c r="A417" s="15"/>
      <c r="B417" s="265"/>
      <c r="C417" s="266"/>
      <c r="D417" s="234" t="s">
        <v>139</v>
      </c>
      <c r="E417" s="267" t="s">
        <v>19</v>
      </c>
      <c r="F417" s="268" t="s">
        <v>165</v>
      </c>
      <c r="G417" s="266"/>
      <c r="H417" s="267" t="s">
        <v>19</v>
      </c>
      <c r="I417" s="269"/>
      <c r="J417" s="266"/>
      <c r="K417" s="266"/>
      <c r="L417" s="270"/>
      <c r="M417" s="271"/>
      <c r="N417" s="272"/>
      <c r="O417" s="272"/>
      <c r="P417" s="272"/>
      <c r="Q417" s="272"/>
      <c r="R417" s="272"/>
      <c r="S417" s="272"/>
      <c r="T417" s="273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74" t="s">
        <v>139</v>
      </c>
      <c r="AU417" s="274" t="s">
        <v>137</v>
      </c>
      <c r="AV417" s="15" t="s">
        <v>83</v>
      </c>
      <c r="AW417" s="15" t="s">
        <v>37</v>
      </c>
      <c r="AX417" s="15" t="s">
        <v>75</v>
      </c>
      <c r="AY417" s="274" t="s">
        <v>129</v>
      </c>
    </row>
    <row r="418" s="13" customFormat="1">
      <c r="A418" s="13"/>
      <c r="B418" s="232"/>
      <c r="C418" s="233"/>
      <c r="D418" s="234" t="s">
        <v>139</v>
      </c>
      <c r="E418" s="235" t="s">
        <v>19</v>
      </c>
      <c r="F418" s="236" t="s">
        <v>453</v>
      </c>
      <c r="G418" s="233"/>
      <c r="H418" s="237">
        <v>3.4500000000000002</v>
      </c>
      <c r="I418" s="238"/>
      <c r="J418" s="233"/>
      <c r="K418" s="233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139</v>
      </c>
      <c r="AU418" s="243" t="s">
        <v>137</v>
      </c>
      <c r="AV418" s="13" t="s">
        <v>137</v>
      </c>
      <c r="AW418" s="13" t="s">
        <v>37</v>
      </c>
      <c r="AX418" s="13" t="s">
        <v>75</v>
      </c>
      <c r="AY418" s="243" t="s">
        <v>129</v>
      </c>
    </row>
    <row r="419" s="14" customFormat="1">
      <c r="A419" s="14"/>
      <c r="B419" s="244"/>
      <c r="C419" s="245"/>
      <c r="D419" s="234" t="s">
        <v>139</v>
      </c>
      <c r="E419" s="246" t="s">
        <v>19</v>
      </c>
      <c r="F419" s="247" t="s">
        <v>141</v>
      </c>
      <c r="G419" s="245"/>
      <c r="H419" s="248">
        <v>3.4500000000000002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139</v>
      </c>
      <c r="AU419" s="254" t="s">
        <v>137</v>
      </c>
      <c r="AV419" s="14" t="s">
        <v>136</v>
      </c>
      <c r="AW419" s="14" t="s">
        <v>37</v>
      </c>
      <c r="AX419" s="14" t="s">
        <v>83</v>
      </c>
      <c r="AY419" s="254" t="s">
        <v>129</v>
      </c>
    </row>
    <row r="420" s="2" customFormat="1" ht="21.75" customHeight="1">
      <c r="A420" s="39"/>
      <c r="B420" s="40"/>
      <c r="C420" s="219" t="s">
        <v>454</v>
      </c>
      <c r="D420" s="219" t="s">
        <v>131</v>
      </c>
      <c r="E420" s="220" t="s">
        <v>455</v>
      </c>
      <c r="F420" s="221" t="s">
        <v>456</v>
      </c>
      <c r="G420" s="222" t="s">
        <v>187</v>
      </c>
      <c r="H420" s="223">
        <v>13.529999999999999</v>
      </c>
      <c r="I420" s="224"/>
      <c r="J420" s="225">
        <f>ROUND(I420*H420,2)</f>
        <v>0</v>
      </c>
      <c r="K420" s="221" t="s">
        <v>135</v>
      </c>
      <c r="L420" s="45"/>
      <c r="M420" s="226" t="s">
        <v>19</v>
      </c>
      <c r="N420" s="227" t="s">
        <v>47</v>
      </c>
      <c r="O420" s="85"/>
      <c r="P420" s="228">
        <f>O420*H420</f>
        <v>0</v>
      </c>
      <c r="Q420" s="228">
        <v>0.0035100000000000001</v>
      </c>
      <c r="R420" s="228">
        <f>Q420*H420</f>
        <v>0.047490299999999999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228</v>
      </c>
      <c r="AT420" s="230" t="s">
        <v>131</v>
      </c>
      <c r="AU420" s="230" t="s">
        <v>137</v>
      </c>
      <c r="AY420" s="18" t="s">
        <v>129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137</v>
      </c>
      <c r="BK420" s="231">
        <f>ROUND(I420*H420,2)</f>
        <v>0</v>
      </c>
      <c r="BL420" s="18" t="s">
        <v>228</v>
      </c>
      <c r="BM420" s="230" t="s">
        <v>457</v>
      </c>
    </row>
    <row r="421" s="15" customFormat="1">
      <c r="A421" s="15"/>
      <c r="B421" s="265"/>
      <c r="C421" s="266"/>
      <c r="D421" s="234" t="s">
        <v>139</v>
      </c>
      <c r="E421" s="267" t="s">
        <v>19</v>
      </c>
      <c r="F421" s="268" t="s">
        <v>399</v>
      </c>
      <c r="G421" s="266"/>
      <c r="H421" s="267" t="s">
        <v>19</v>
      </c>
      <c r="I421" s="269"/>
      <c r="J421" s="266"/>
      <c r="K421" s="266"/>
      <c r="L421" s="270"/>
      <c r="M421" s="271"/>
      <c r="N421" s="272"/>
      <c r="O421" s="272"/>
      <c r="P421" s="272"/>
      <c r="Q421" s="272"/>
      <c r="R421" s="272"/>
      <c r="S421" s="272"/>
      <c r="T421" s="273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74" t="s">
        <v>139</v>
      </c>
      <c r="AU421" s="274" t="s">
        <v>137</v>
      </c>
      <c r="AV421" s="15" t="s">
        <v>83</v>
      </c>
      <c r="AW421" s="15" t="s">
        <v>37</v>
      </c>
      <c r="AX421" s="15" t="s">
        <v>75</v>
      </c>
      <c r="AY421" s="274" t="s">
        <v>129</v>
      </c>
    </row>
    <row r="422" s="13" customFormat="1">
      <c r="A422" s="13"/>
      <c r="B422" s="232"/>
      <c r="C422" s="233"/>
      <c r="D422" s="234" t="s">
        <v>139</v>
      </c>
      <c r="E422" s="235" t="s">
        <v>19</v>
      </c>
      <c r="F422" s="236" t="s">
        <v>429</v>
      </c>
      <c r="G422" s="233"/>
      <c r="H422" s="237">
        <v>13.529999999999999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139</v>
      </c>
      <c r="AU422" s="243" t="s">
        <v>137</v>
      </c>
      <c r="AV422" s="13" t="s">
        <v>137</v>
      </c>
      <c r="AW422" s="13" t="s">
        <v>37</v>
      </c>
      <c r="AX422" s="13" t="s">
        <v>75</v>
      </c>
      <c r="AY422" s="243" t="s">
        <v>129</v>
      </c>
    </row>
    <row r="423" s="14" customFormat="1">
      <c r="A423" s="14"/>
      <c r="B423" s="244"/>
      <c r="C423" s="245"/>
      <c r="D423" s="234" t="s">
        <v>139</v>
      </c>
      <c r="E423" s="246" t="s">
        <v>19</v>
      </c>
      <c r="F423" s="247" t="s">
        <v>141</v>
      </c>
      <c r="G423" s="245"/>
      <c r="H423" s="248">
        <v>13.529999999999999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139</v>
      </c>
      <c r="AU423" s="254" t="s">
        <v>137</v>
      </c>
      <c r="AV423" s="14" t="s">
        <v>136</v>
      </c>
      <c r="AW423" s="14" t="s">
        <v>37</v>
      </c>
      <c r="AX423" s="14" t="s">
        <v>83</v>
      </c>
      <c r="AY423" s="254" t="s">
        <v>129</v>
      </c>
    </row>
    <row r="424" s="2" customFormat="1" ht="21.75" customHeight="1">
      <c r="A424" s="39"/>
      <c r="B424" s="40"/>
      <c r="C424" s="219" t="s">
        <v>458</v>
      </c>
      <c r="D424" s="219" t="s">
        <v>131</v>
      </c>
      <c r="E424" s="220" t="s">
        <v>459</v>
      </c>
      <c r="F424" s="221" t="s">
        <v>460</v>
      </c>
      <c r="G424" s="222" t="s">
        <v>187</v>
      </c>
      <c r="H424" s="223">
        <v>76.200000000000003</v>
      </c>
      <c r="I424" s="224"/>
      <c r="J424" s="225">
        <f>ROUND(I424*H424,2)</f>
        <v>0</v>
      </c>
      <c r="K424" s="221" t="s">
        <v>135</v>
      </c>
      <c r="L424" s="45"/>
      <c r="M424" s="226" t="s">
        <v>19</v>
      </c>
      <c r="N424" s="227" t="s">
        <v>47</v>
      </c>
      <c r="O424" s="85"/>
      <c r="P424" s="228">
        <f>O424*H424</f>
        <v>0</v>
      </c>
      <c r="Q424" s="228">
        <v>0.0056499999999999996</v>
      </c>
      <c r="R424" s="228">
        <f>Q424*H424</f>
        <v>0.43052999999999997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228</v>
      </c>
      <c r="AT424" s="230" t="s">
        <v>131</v>
      </c>
      <c r="AU424" s="230" t="s">
        <v>137</v>
      </c>
      <c r="AY424" s="18" t="s">
        <v>129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137</v>
      </c>
      <c r="BK424" s="231">
        <f>ROUND(I424*H424,2)</f>
        <v>0</v>
      </c>
      <c r="BL424" s="18" t="s">
        <v>228</v>
      </c>
      <c r="BM424" s="230" t="s">
        <v>461</v>
      </c>
    </row>
    <row r="425" s="15" customFormat="1">
      <c r="A425" s="15"/>
      <c r="B425" s="265"/>
      <c r="C425" s="266"/>
      <c r="D425" s="234" t="s">
        <v>139</v>
      </c>
      <c r="E425" s="267" t="s">
        <v>19</v>
      </c>
      <c r="F425" s="268" t="s">
        <v>164</v>
      </c>
      <c r="G425" s="266"/>
      <c r="H425" s="267" t="s">
        <v>19</v>
      </c>
      <c r="I425" s="269"/>
      <c r="J425" s="266"/>
      <c r="K425" s="266"/>
      <c r="L425" s="270"/>
      <c r="M425" s="271"/>
      <c r="N425" s="272"/>
      <c r="O425" s="272"/>
      <c r="P425" s="272"/>
      <c r="Q425" s="272"/>
      <c r="R425" s="272"/>
      <c r="S425" s="272"/>
      <c r="T425" s="273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4" t="s">
        <v>139</v>
      </c>
      <c r="AU425" s="274" t="s">
        <v>137</v>
      </c>
      <c r="AV425" s="15" t="s">
        <v>83</v>
      </c>
      <c r="AW425" s="15" t="s">
        <v>37</v>
      </c>
      <c r="AX425" s="15" t="s">
        <v>75</v>
      </c>
      <c r="AY425" s="274" t="s">
        <v>129</v>
      </c>
    </row>
    <row r="426" s="15" customFormat="1">
      <c r="A426" s="15"/>
      <c r="B426" s="265"/>
      <c r="C426" s="266"/>
      <c r="D426" s="234" t="s">
        <v>139</v>
      </c>
      <c r="E426" s="267" t="s">
        <v>19</v>
      </c>
      <c r="F426" s="268" t="s">
        <v>401</v>
      </c>
      <c r="G426" s="266"/>
      <c r="H426" s="267" t="s">
        <v>19</v>
      </c>
      <c r="I426" s="269"/>
      <c r="J426" s="266"/>
      <c r="K426" s="266"/>
      <c r="L426" s="270"/>
      <c r="M426" s="271"/>
      <c r="N426" s="272"/>
      <c r="O426" s="272"/>
      <c r="P426" s="272"/>
      <c r="Q426" s="272"/>
      <c r="R426" s="272"/>
      <c r="S426" s="272"/>
      <c r="T426" s="273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4" t="s">
        <v>139</v>
      </c>
      <c r="AU426" s="274" t="s">
        <v>137</v>
      </c>
      <c r="AV426" s="15" t="s">
        <v>83</v>
      </c>
      <c r="AW426" s="15" t="s">
        <v>37</v>
      </c>
      <c r="AX426" s="15" t="s">
        <v>75</v>
      </c>
      <c r="AY426" s="274" t="s">
        <v>129</v>
      </c>
    </row>
    <row r="427" s="13" customFormat="1">
      <c r="A427" s="13"/>
      <c r="B427" s="232"/>
      <c r="C427" s="233"/>
      <c r="D427" s="234" t="s">
        <v>139</v>
      </c>
      <c r="E427" s="235" t="s">
        <v>19</v>
      </c>
      <c r="F427" s="236" t="s">
        <v>427</v>
      </c>
      <c r="G427" s="233"/>
      <c r="H427" s="237">
        <v>31.600000000000001</v>
      </c>
      <c r="I427" s="238"/>
      <c r="J427" s="233"/>
      <c r="K427" s="233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139</v>
      </c>
      <c r="AU427" s="243" t="s">
        <v>137</v>
      </c>
      <c r="AV427" s="13" t="s">
        <v>137</v>
      </c>
      <c r="AW427" s="13" t="s">
        <v>37</v>
      </c>
      <c r="AX427" s="13" t="s">
        <v>75</v>
      </c>
      <c r="AY427" s="243" t="s">
        <v>129</v>
      </c>
    </row>
    <row r="428" s="13" customFormat="1">
      <c r="A428" s="13"/>
      <c r="B428" s="232"/>
      <c r="C428" s="233"/>
      <c r="D428" s="234" t="s">
        <v>139</v>
      </c>
      <c r="E428" s="235" t="s">
        <v>19</v>
      </c>
      <c r="F428" s="236" t="s">
        <v>428</v>
      </c>
      <c r="G428" s="233"/>
      <c r="H428" s="237">
        <v>44.600000000000001</v>
      </c>
      <c r="I428" s="238"/>
      <c r="J428" s="233"/>
      <c r="K428" s="233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139</v>
      </c>
      <c r="AU428" s="243" t="s">
        <v>137</v>
      </c>
      <c r="AV428" s="13" t="s">
        <v>137</v>
      </c>
      <c r="AW428" s="13" t="s">
        <v>37</v>
      </c>
      <c r="AX428" s="13" t="s">
        <v>75</v>
      </c>
      <c r="AY428" s="243" t="s">
        <v>129</v>
      </c>
    </row>
    <row r="429" s="14" customFormat="1">
      <c r="A429" s="14"/>
      <c r="B429" s="244"/>
      <c r="C429" s="245"/>
      <c r="D429" s="234" t="s">
        <v>139</v>
      </c>
      <c r="E429" s="246" t="s">
        <v>19</v>
      </c>
      <c r="F429" s="247" t="s">
        <v>141</v>
      </c>
      <c r="G429" s="245"/>
      <c r="H429" s="248">
        <v>76.200000000000003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139</v>
      </c>
      <c r="AU429" s="254" t="s">
        <v>137</v>
      </c>
      <c r="AV429" s="14" t="s">
        <v>136</v>
      </c>
      <c r="AW429" s="14" t="s">
        <v>37</v>
      </c>
      <c r="AX429" s="14" t="s">
        <v>83</v>
      </c>
      <c r="AY429" s="254" t="s">
        <v>129</v>
      </c>
    </row>
    <row r="430" s="2" customFormat="1" ht="21.75" customHeight="1">
      <c r="A430" s="39"/>
      <c r="B430" s="40"/>
      <c r="C430" s="219" t="s">
        <v>462</v>
      </c>
      <c r="D430" s="219" t="s">
        <v>131</v>
      </c>
      <c r="E430" s="220" t="s">
        <v>463</v>
      </c>
      <c r="F430" s="221" t="s">
        <v>464</v>
      </c>
      <c r="G430" s="222" t="s">
        <v>267</v>
      </c>
      <c r="H430" s="223">
        <v>2</v>
      </c>
      <c r="I430" s="224"/>
      <c r="J430" s="225">
        <f>ROUND(I430*H430,2)</f>
        <v>0</v>
      </c>
      <c r="K430" s="221" t="s">
        <v>135</v>
      </c>
      <c r="L430" s="45"/>
      <c r="M430" s="226" t="s">
        <v>19</v>
      </c>
      <c r="N430" s="227" t="s">
        <v>47</v>
      </c>
      <c r="O430" s="85"/>
      <c r="P430" s="228">
        <f>O430*H430</f>
        <v>0</v>
      </c>
      <c r="Q430" s="228">
        <v>0</v>
      </c>
      <c r="R430" s="228">
        <f>Q430*H430</f>
        <v>0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228</v>
      </c>
      <c r="AT430" s="230" t="s">
        <v>131</v>
      </c>
      <c r="AU430" s="230" t="s">
        <v>137</v>
      </c>
      <c r="AY430" s="18" t="s">
        <v>129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137</v>
      </c>
      <c r="BK430" s="231">
        <f>ROUND(I430*H430,2)</f>
        <v>0</v>
      </c>
      <c r="BL430" s="18" t="s">
        <v>228</v>
      </c>
      <c r="BM430" s="230" t="s">
        <v>465</v>
      </c>
    </row>
    <row r="431" s="15" customFormat="1">
      <c r="A431" s="15"/>
      <c r="B431" s="265"/>
      <c r="C431" s="266"/>
      <c r="D431" s="234" t="s">
        <v>139</v>
      </c>
      <c r="E431" s="267" t="s">
        <v>19</v>
      </c>
      <c r="F431" s="268" t="s">
        <v>399</v>
      </c>
      <c r="G431" s="266"/>
      <c r="H431" s="267" t="s">
        <v>19</v>
      </c>
      <c r="I431" s="269"/>
      <c r="J431" s="266"/>
      <c r="K431" s="266"/>
      <c r="L431" s="270"/>
      <c r="M431" s="271"/>
      <c r="N431" s="272"/>
      <c r="O431" s="272"/>
      <c r="P431" s="272"/>
      <c r="Q431" s="272"/>
      <c r="R431" s="272"/>
      <c r="S431" s="272"/>
      <c r="T431" s="273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74" t="s">
        <v>139</v>
      </c>
      <c r="AU431" s="274" t="s">
        <v>137</v>
      </c>
      <c r="AV431" s="15" t="s">
        <v>83</v>
      </c>
      <c r="AW431" s="15" t="s">
        <v>37</v>
      </c>
      <c r="AX431" s="15" t="s">
        <v>75</v>
      </c>
      <c r="AY431" s="274" t="s">
        <v>129</v>
      </c>
    </row>
    <row r="432" s="13" customFormat="1">
      <c r="A432" s="13"/>
      <c r="B432" s="232"/>
      <c r="C432" s="233"/>
      <c r="D432" s="234" t="s">
        <v>139</v>
      </c>
      <c r="E432" s="235" t="s">
        <v>19</v>
      </c>
      <c r="F432" s="236" t="s">
        <v>466</v>
      </c>
      <c r="G432" s="233"/>
      <c r="H432" s="237">
        <v>2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139</v>
      </c>
      <c r="AU432" s="243" t="s">
        <v>137</v>
      </c>
      <c r="AV432" s="13" t="s">
        <v>137</v>
      </c>
      <c r="AW432" s="13" t="s">
        <v>37</v>
      </c>
      <c r="AX432" s="13" t="s">
        <v>75</v>
      </c>
      <c r="AY432" s="243" t="s">
        <v>129</v>
      </c>
    </row>
    <row r="433" s="14" customFormat="1">
      <c r="A433" s="14"/>
      <c r="B433" s="244"/>
      <c r="C433" s="245"/>
      <c r="D433" s="234" t="s">
        <v>139</v>
      </c>
      <c r="E433" s="246" t="s">
        <v>19</v>
      </c>
      <c r="F433" s="247" t="s">
        <v>141</v>
      </c>
      <c r="G433" s="245"/>
      <c r="H433" s="248">
        <v>2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139</v>
      </c>
      <c r="AU433" s="254" t="s">
        <v>137</v>
      </c>
      <c r="AV433" s="14" t="s">
        <v>136</v>
      </c>
      <c r="AW433" s="14" t="s">
        <v>37</v>
      </c>
      <c r="AX433" s="14" t="s">
        <v>83</v>
      </c>
      <c r="AY433" s="254" t="s">
        <v>129</v>
      </c>
    </row>
    <row r="434" s="2" customFormat="1" ht="21.75" customHeight="1">
      <c r="A434" s="39"/>
      <c r="B434" s="40"/>
      <c r="C434" s="219" t="s">
        <v>467</v>
      </c>
      <c r="D434" s="219" t="s">
        <v>131</v>
      </c>
      <c r="E434" s="220" t="s">
        <v>468</v>
      </c>
      <c r="F434" s="221" t="s">
        <v>469</v>
      </c>
      <c r="G434" s="222" t="s">
        <v>267</v>
      </c>
      <c r="H434" s="223">
        <v>4</v>
      </c>
      <c r="I434" s="224"/>
      <c r="J434" s="225">
        <f>ROUND(I434*H434,2)</f>
        <v>0</v>
      </c>
      <c r="K434" s="221" t="s">
        <v>135</v>
      </c>
      <c r="L434" s="45"/>
      <c r="M434" s="226" t="s">
        <v>19</v>
      </c>
      <c r="N434" s="227" t="s">
        <v>47</v>
      </c>
      <c r="O434" s="85"/>
      <c r="P434" s="228">
        <f>O434*H434</f>
        <v>0</v>
      </c>
      <c r="Q434" s="228">
        <v>0</v>
      </c>
      <c r="R434" s="228">
        <f>Q434*H434</f>
        <v>0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228</v>
      </c>
      <c r="AT434" s="230" t="s">
        <v>131</v>
      </c>
      <c r="AU434" s="230" t="s">
        <v>137</v>
      </c>
      <c r="AY434" s="18" t="s">
        <v>129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137</v>
      </c>
      <c r="BK434" s="231">
        <f>ROUND(I434*H434,2)</f>
        <v>0</v>
      </c>
      <c r="BL434" s="18" t="s">
        <v>228</v>
      </c>
      <c r="BM434" s="230" t="s">
        <v>470</v>
      </c>
    </row>
    <row r="435" s="15" customFormat="1">
      <c r="A435" s="15"/>
      <c r="B435" s="265"/>
      <c r="C435" s="266"/>
      <c r="D435" s="234" t="s">
        <v>139</v>
      </c>
      <c r="E435" s="267" t="s">
        <v>19</v>
      </c>
      <c r="F435" s="268" t="s">
        <v>164</v>
      </c>
      <c r="G435" s="266"/>
      <c r="H435" s="267" t="s">
        <v>19</v>
      </c>
      <c r="I435" s="269"/>
      <c r="J435" s="266"/>
      <c r="K435" s="266"/>
      <c r="L435" s="270"/>
      <c r="M435" s="271"/>
      <c r="N435" s="272"/>
      <c r="O435" s="272"/>
      <c r="P435" s="272"/>
      <c r="Q435" s="272"/>
      <c r="R435" s="272"/>
      <c r="S435" s="272"/>
      <c r="T435" s="273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4" t="s">
        <v>139</v>
      </c>
      <c r="AU435" s="274" t="s">
        <v>137</v>
      </c>
      <c r="AV435" s="15" t="s">
        <v>83</v>
      </c>
      <c r="AW435" s="15" t="s">
        <v>37</v>
      </c>
      <c r="AX435" s="15" t="s">
        <v>75</v>
      </c>
      <c r="AY435" s="274" t="s">
        <v>129</v>
      </c>
    </row>
    <row r="436" s="15" customFormat="1">
      <c r="A436" s="15"/>
      <c r="B436" s="265"/>
      <c r="C436" s="266"/>
      <c r="D436" s="234" t="s">
        <v>139</v>
      </c>
      <c r="E436" s="267" t="s">
        <v>19</v>
      </c>
      <c r="F436" s="268" t="s">
        <v>401</v>
      </c>
      <c r="G436" s="266"/>
      <c r="H436" s="267" t="s">
        <v>19</v>
      </c>
      <c r="I436" s="269"/>
      <c r="J436" s="266"/>
      <c r="K436" s="266"/>
      <c r="L436" s="270"/>
      <c r="M436" s="271"/>
      <c r="N436" s="272"/>
      <c r="O436" s="272"/>
      <c r="P436" s="272"/>
      <c r="Q436" s="272"/>
      <c r="R436" s="272"/>
      <c r="S436" s="272"/>
      <c r="T436" s="27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4" t="s">
        <v>139</v>
      </c>
      <c r="AU436" s="274" t="s">
        <v>137</v>
      </c>
      <c r="AV436" s="15" t="s">
        <v>83</v>
      </c>
      <c r="AW436" s="15" t="s">
        <v>37</v>
      </c>
      <c r="AX436" s="15" t="s">
        <v>75</v>
      </c>
      <c r="AY436" s="274" t="s">
        <v>129</v>
      </c>
    </row>
    <row r="437" s="13" customFormat="1">
      <c r="A437" s="13"/>
      <c r="B437" s="232"/>
      <c r="C437" s="233"/>
      <c r="D437" s="234" t="s">
        <v>139</v>
      </c>
      <c r="E437" s="235" t="s">
        <v>19</v>
      </c>
      <c r="F437" s="236" t="s">
        <v>136</v>
      </c>
      <c r="G437" s="233"/>
      <c r="H437" s="237">
        <v>4</v>
      </c>
      <c r="I437" s="238"/>
      <c r="J437" s="233"/>
      <c r="K437" s="233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139</v>
      </c>
      <c r="AU437" s="243" t="s">
        <v>137</v>
      </c>
      <c r="AV437" s="13" t="s">
        <v>137</v>
      </c>
      <c r="AW437" s="13" t="s">
        <v>37</v>
      </c>
      <c r="AX437" s="13" t="s">
        <v>75</v>
      </c>
      <c r="AY437" s="243" t="s">
        <v>129</v>
      </c>
    </row>
    <row r="438" s="14" customFormat="1">
      <c r="A438" s="14"/>
      <c r="B438" s="244"/>
      <c r="C438" s="245"/>
      <c r="D438" s="234" t="s">
        <v>139</v>
      </c>
      <c r="E438" s="246" t="s">
        <v>19</v>
      </c>
      <c r="F438" s="247" t="s">
        <v>141</v>
      </c>
      <c r="G438" s="245"/>
      <c r="H438" s="248">
        <v>4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4" t="s">
        <v>139</v>
      </c>
      <c r="AU438" s="254" t="s">
        <v>137</v>
      </c>
      <c r="AV438" s="14" t="s">
        <v>136</v>
      </c>
      <c r="AW438" s="14" t="s">
        <v>37</v>
      </c>
      <c r="AX438" s="14" t="s">
        <v>83</v>
      </c>
      <c r="AY438" s="254" t="s">
        <v>129</v>
      </c>
    </row>
    <row r="439" s="2" customFormat="1" ht="21.75" customHeight="1">
      <c r="A439" s="39"/>
      <c r="B439" s="40"/>
      <c r="C439" s="219" t="s">
        <v>471</v>
      </c>
      <c r="D439" s="219" t="s">
        <v>131</v>
      </c>
      <c r="E439" s="220" t="s">
        <v>472</v>
      </c>
      <c r="F439" s="221" t="s">
        <v>473</v>
      </c>
      <c r="G439" s="222" t="s">
        <v>187</v>
      </c>
      <c r="H439" s="223">
        <v>0.94999999999999996</v>
      </c>
      <c r="I439" s="224"/>
      <c r="J439" s="225">
        <f>ROUND(I439*H439,2)</f>
        <v>0</v>
      </c>
      <c r="K439" s="221" t="s">
        <v>135</v>
      </c>
      <c r="L439" s="45"/>
      <c r="M439" s="226" t="s">
        <v>19</v>
      </c>
      <c r="N439" s="227" t="s">
        <v>47</v>
      </c>
      <c r="O439" s="85"/>
      <c r="P439" s="228">
        <f>O439*H439</f>
        <v>0</v>
      </c>
      <c r="Q439" s="228">
        <v>0.00216</v>
      </c>
      <c r="R439" s="228">
        <f>Q439*H439</f>
        <v>0.002052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228</v>
      </c>
      <c r="AT439" s="230" t="s">
        <v>131</v>
      </c>
      <c r="AU439" s="230" t="s">
        <v>137</v>
      </c>
      <c r="AY439" s="18" t="s">
        <v>129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137</v>
      </c>
      <c r="BK439" s="231">
        <f>ROUND(I439*H439,2)</f>
        <v>0</v>
      </c>
      <c r="BL439" s="18" t="s">
        <v>228</v>
      </c>
      <c r="BM439" s="230" t="s">
        <v>474</v>
      </c>
    </row>
    <row r="440" s="15" customFormat="1">
      <c r="A440" s="15"/>
      <c r="B440" s="265"/>
      <c r="C440" s="266"/>
      <c r="D440" s="234" t="s">
        <v>139</v>
      </c>
      <c r="E440" s="267" t="s">
        <v>19</v>
      </c>
      <c r="F440" s="268" t="s">
        <v>164</v>
      </c>
      <c r="G440" s="266"/>
      <c r="H440" s="267" t="s">
        <v>19</v>
      </c>
      <c r="I440" s="269"/>
      <c r="J440" s="266"/>
      <c r="K440" s="266"/>
      <c r="L440" s="270"/>
      <c r="M440" s="271"/>
      <c r="N440" s="272"/>
      <c r="O440" s="272"/>
      <c r="P440" s="272"/>
      <c r="Q440" s="272"/>
      <c r="R440" s="272"/>
      <c r="S440" s="272"/>
      <c r="T440" s="273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4" t="s">
        <v>139</v>
      </c>
      <c r="AU440" s="274" t="s">
        <v>137</v>
      </c>
      <c r="AV440" s="15" t="s">
        <v>83</v>
      </c>
      <c r="AW440" s="15" t="s">
        <v>37</v>
      </c>
      <c r="AX440" s="15" t="s">
        <v>75</v>
      </c>
      <c r="AY440" s="274" t="s">
        <v>129</v>
      </c>
    </row>
    <row r="441" s="15" customFormat="1">
      <c r="A441" s="15"/>
      <c r="B441" s="265"/>
      <c r="C441" s="266"/>
      <c r="D441" s="234" t="s">
        <v>139</v>
      </c>
      <c r="E441" s="267" t="s">
        <v>19</v>
      </c>
      <c r="F441" s="268" t="s">
        <v>165</v>
      </c>
      <c r="G441" s="266"/>
      <c r="H441" s="267" t="s">
        <v>19</v>
      </c>
      <c r="I441" s="269"/>
      <c r="J441" s="266"/>
      <c r="K441" s="266"/>
      <c r="L441" s="270"/>
      <c r="M441" s="271"/>
      <c r="N441" s="272"/>
      <c r="O441" s="272"/>
      <c r="P441" s="272"/>
      <c r="Q441" s="272"/>
      <c r="R441" s="272"/>
      <c r="S441" s="272"/>
      <c r="T441" s="273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74" t="s">
        <v>139</v>
      </c>
      <c r="AU441" s="274" t="s">
        <v>137</v>
      </c>
      <c r="AV441" s="15" t="s">
        <v>83</v>
      </c>
      <c r="AW441" s="15" t="s">
        <v>37</v>
      </c>
      <c r="AX441" s="15" t="s">
        <v>75</v>
      </c>
      <c r="AY441" s="274" t="s">
        <v>129</v>
      </c>
    </row>
    <row r="442" s="13" customFormat="1">
      <c r="A442" s="13"/>
      <c r="B442" s="232"/>
      <c r="C442" s="233"/>
      <c r="D442" s="234" t="s">
        <v>139</v>
      </c>
      <c r="E442" s="235" t="s">
        <v>19</v>
      </c>
      <c r="F442" s="236" t="s">
        <v>214</v>
      </c>
      <c r="G442" s="233"/>
      <c r="H442" s="237">
        <v>0.94999999999999996</v>
      </c>
      <c r="I442" s="238"/>
      <c r="J442" s="233"/>
      <c r="K442" s="233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139</v>
      </c>
      <c r="AU442" s="243" t="s">
        <v>137</v>
      </c>
      <c r="AV442" s="13" t="s">
        <v>137</v>
      </c>
      <c r="AW442" s="13" t="s">
        <v>37</v>
      </c>
      <c r="AX442" s="13" t="s">
        <v>75</v>
      </c>
      <c r="AY442" s="243" t="s">
        <v>129</v>
      </c>
    </row>
    <row r="443" s="14" customFormat="1">
      <c r="A443" s="14"/>
      <c r="B443" s="244"/>
      <c r="C443" s="245"/>
      <c r="D443" s="234" t="s">
        <v>139</v>
      </c>
      <c r="E443" s="246" t="s">
        <v>19</v>
      </c>
      <c r="F443" s="247" t="s">
        <v>141</v>
      </c>
      <c r="G443" s="245"/>
      <c r="H443" s="248">
        <v>0.94999999999999996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139</v>
      </c>
      <c r="AU443" s="254" t="s">
        <v>137</v>
      </c>
      <c r="AV443" s="14" t="s">
        <v>136</v>
      </c>
      <c r="AW443" s="14" t="s">
        <v>37</v>
      </c>
      <c r="AX443" s="14" t="s">
        <v>83</v>
      </c>
      <c r="AY443" s="254" t="s">
        <v>129</v>
      </c>
    </row>
    <row r="444" s="2" customFormat="1" ht="16.5" customHeight="1">
      <c r="A444" s="39"/>
      <c r="B444" s="40"/>
      <c r="C444" s="219" t="s">
        <v>475</v>
      </c>
      <c r="D444" s="219" t="s">
        <v>131</v>
      </c>
      <c r="E444" s="220" t="s">
        <v>476</v>
      </c>
      <c r="F444" s="221" t="s">
        <v>477</v>
      </c>
      <c r="G444" s="222" t="s">
        <v>187</v>
      </c>
      <c r="H444" s="223">
        <v>3.54</v>
      </c>
      <c r="I444" s="224"/>
      <c r="J444" s="225">
        <f>ROUND(I444*H444,2)</f>
        <v>0</v>
      </c>
      <c r="K444" s="221" t="s">
        <v>135</v>
      </c>
      <c r="L444" s="45"/>
      <c r="M444" s="226" t="s">
        <v>19</v>
      </c>
      <c r="N444" s="227" t="s">
        <v>47</v>
      </c>
      <c r="O444" s="85"/>
      <c r="P444" s="228">
        <f>O444*H444</f>
        <v>0</v>
      </c>
      <c r="Q444" s="228">
        <v>0.0022799999999999999</v>
      </c>
      <c r="R444" s="228">
        <f>Q444*H444</f>
        <v>0.0080712000000000006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228</v>
      </c>
      <c r="AT444" s="230" t="s">
        <v>131</v>
      </c>
      <c r="AU444" s="230" t="s">
        <v>137</v>
      </c>
      <c r="AY444" s="18" t="s">
        <v>129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137</v>
      </c>
      <c r="BK444" s="231">
        <f>ROUND(I444*H444,2)</f>
        <v>0</v>
      </c>
      <c r="BL444" s="18" t="s">
        <v>228</v>
      </c>
      <c r="BM444" s="230" t="s">
        <v>478</v>
      </c>
    </row>
    <row r="445" s="15" customFormat="1">
      <c r="A445" s="15"/>
      <c r="B445" s="265"/>
      <c r="C445" s="266"/>
      <c r="D445" s="234" t="s">
        <v>139</v>
      </c>
      <c r="E445" s="267" t="s">
        <v>19</v>
      </c>
      <c r="F445" s="268" t="s">
        <v>164</v>
      </c>
      <c r="G445" s="266"/>
      <c r="H445" s="267" t="s">
        <v>19</v>
      </c>
      <c r="I445" s="269"/>
      <c r="J445" s="266"/>
      <c r="K445" s="266"/>
      <c r="L445" s="270"/>
      <c r="M445" s="271"/>
      <c r="N445" s="272"/>
      <c r="O445" s="272"/>
      <c r="P445" s="272"/>
      <c r="Q445" s="272"/>
      <c r="R445" s="272"/>
      <c r="S445" s="272"/>
      <c r="T445" s="273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4" t="s">
        <v>139</v>
      </c>
      <c r="AU445" s="274" t="s">
        <v>137</v>
      </c>
      <c r="AV445" s="15" t="s">
        <v>83</v>
      </c>
      <c r="AW445" s="15" t="s">
        <v>37</v>
      </c>
      <c r="AX445" s="15" t="s">
        <v>75</v>
      </c>
      <c r="AY445" s="274" t="s">
        <v>129</v>
      </c>
    </row>
    <row r="446" s="15" customFormat="1">
      <c r="A446" s="15"/>
      <c r="B446" s="265"/>
      <c r="C446" s="266"/>
      <c r="D446" s="234" t="s">
        <v>139</v>
      </c>
      <c r="E446" s="267" t="s">
        <v>19</v>
      </c>
      <c r="F446" s="268" t="s">
        <v>165</v>
      </c>
      <c r="G446" s="266"/>
      <c r="H446" s="267" t="s">
        <v>19</v>
      </c>
      <c r="I446" s="269"/>
      <c r="J446" s="266"/>
      <c r="K446" s="266"/>
      <c r="L446" s="270"/>
      <c r="M446" s="271"/>
      <c r="N446" s="272"/>
      <c r="O446" s="272"/>
      <c r="P446" s="272"/>
      <c r="Q446" s="272"/>
      <c r="R446" s="272"/>
      <c r="S446" s="272"/>
      <c r="T446" s="273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4" t="s">
        <v>139</v>
      </c>
      <c r="AU446" s="274" t="s">
        <v>137</v>
      </c>
      <c r="AV446" s="15" t="s">
        <v>83</v>
      </c>
      <c r="AW446" s="15" t="s">
        <v>37</v>
      </c>
      <c r="AX446" s="15" t="s">
        <v>75</v>
      </c>
      <c r="AY446" s="274" t="s">
        <v>129</v>
      </c>
    </row>
    <row r="447" s="13" customFormat="1">
      <c r="A447" s="13"/>
      <c r="B447" s="232"/>
      <c r="C447" s="233"/>
      <c r="D447" s="234" t="s">
        <v>139</v>
      </c>
      <c r="E447" s="235" t="s">
        <v>19</v>
      </c>
      <c r="F447" s="236" t="s">
        <v>422</v>
      </c>
      <c r="G447" s="233"/>
      <c r="H447" s="237">
        <v>3.54</v>
      </c>
      <c r="I447" s="238"/>
      <c r="J447" s="233"/>
      <c r="K447" s="233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139</v>
      </c>
      <c r="AU447" s="243" t="s">
        <v>137</v>
      </c>
      <c r="AV447" s="13" t="s">
        <v>137</v>
      </c>
      <c r="AW447" s="13" t="s">
        <v>37</v>
      </c>
      <c r="AX447" s="13" t="s">
        <v>75</v>
      </c>
      <c r="AY447" s="243" t="s">
        <v>129</v>
      </c>
    </row>
    <row r="448" s="14" customFormat="1">
      <c r="A448" s="14"/>
      <c r="B448" s="244"/>
      <c r="C448" s="245"/>
      <c r="D448" s="234" t="s">
        <v>139</v>
      </c>
      <c r="E448" s="246" t="s">
        <v>19</v>
      </c>
      <c r="F448" s="247" t="s">
        <v>141</v>
      </c>
      <c r="G448" s="245"/>
      <c r="H448" s="248">
        <v>3.54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139</v>
      </c>
      <c r="AU448" s="254" t="s">
        <v>137</v>
      </c>
      <c r="AV448" s="14" t="s">
        <v>136</v>
      </c>
      <c r="AW448" s="14" t="s">
        <v>37</v>
      </c>
      <c r="AX448" s="14" t="s">
        <v>83</v>
      </c>
      <c r="AY448" s="254" t="s">
        <v>129</v>
      </c>
    </row>
    <row r="449" s="2" customFormat="1" ht="21.75" customHeight="1">
      <c r="A449" s="39"/>
      <c r="B449" s="40"/>
      <c r="C449" s="219" t="s">
        <v>479</v>
      </c>
      <c r="D449" s="219" t="s">
        <v>131</v>
      </c>
      <c r="E449" s="220" t="s">
        <v>480</v>
      </c>
      <c r="F449" s="221" t="s">
        <v>481</v>
      </c>
      <c r="G449" s="222" t="s">
        <v>187</v>
      </c>
      <c r="H449" s="223">
        <v>2.5499999999999998</v>
      </c>
      <c r="I449" s="224"/>
      <c r="J449" s="225">
        <f>ROUND(I449*H449,2)</f>
        <v>0</v>
      </c>
      <c r="K449" s="221" t="s">
        <v>135</v>
      </c>
      <c r="L449" s="45"/>
      <c r="M449" s="226" t="s">
        <v>19</v>
      </c>
      <c r="N449" s="227" t="s">
        <v>47</v>
      </c>
      <c r="O449" s="85"/>
      <c r="P449" s="228">
        <f>O449*H449</f>
        <v>0</v>
      </c>
      <c r="Q449" s="228">
        <v>0.0021700000000000001</v>
      </c>
      <c r="R449" s="228">
        <f>Q449*H449</f>
        <v>0.0055334999999999994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228</v>
      </c>
      <c r="AT449" s="230" t="s">
        <v>131</v>
      </c>
      <c r="AU449" s="230" t="s">
        <v>137</v>
      </c>
      <c r="AY449" s="18" t="s">
        <v>129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137</v>
      </c>
      <c r="BK449" s="231">
        <f>ROUND(I449*H449,2)</f>
        <v>0</v>
      </c>
      <c r="BL449" s="18" t="s">
        <v>228</v>
      </c>
      <c r="BM449" s="230" t="s">
        <v>482</v>
      </c>
    </row>
    <row r="450" s="15" customFormat="1">
      <c r="A450" s="15"/>
      <c r="B450" s="265"/>
      <c r="C450" s="266"/>
      <c r="D450" s="234" t="s">
        <v>139</v>
      </c>
      <c r="E450" s="267" t="s">
        <v>19</v>
      </c>
      <c r="F450" s="268" t="s">
        <v>164</v>
      </c>
      <c r="G450" s="266"/>
      <c r="H450" s="267" t="s">
        <v>19</v>
      </c>
      <c r="I450" s="269"/>
      <c r="J450" s="266"/>
      <c r="K450" s="266"/>
      <c r="L450" s="270"/>
      <c r="M450" s="271"/>
      <c r="N450" s="272"/>
      <c r="O450" s="272"/>
      <c r="P450" s="272"/>
      <c r="Q450" s="272"/>
      <c r="R450" s="272"/>
      <c r="S450" s="272"/>
      <c r="T450" s="273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4" t="s">
        <v>139</v>
      </c>
      <c r="AU450" s="274" t="s">
        <v>137</v>
      </c>
      <c r="AV450" s="15" t="s">
        <v>83</v>
      </c>
      <c r="AW450" s="15" t="s">
        <v>37</v>
      </c>
      <c r="AX450" s="15" t="s">
        <v>75</v>
      </c>
      <c r="AY450" s="274" t="s">
        <v>129</v>
      </c>
    </row>
    <row r="451" s="15" customFormat="1">
      <c r="A451" s="15"/>
      <c r="B451" s="265"/>
      <c r="C451" s="266"/>
      <c r="D451" s="234" t="s">
        <v>139</v>
      </c>
      <c r="E451" s="267" t="s">
        <v>19</v>
      </c>
      <c r="F451" s="268" t="s">
        <v>165</v>
      </c>
      <c r="G451" s="266"/>
      <c r="H451" s="267" t="s">
        <v>19</v>
      </c>
      <c r="I451" s="269"/>
      <c r="J451" s="266"/>
      <c r="K451" s="266"/>
      <c r="L451" s="270"/>
      <c r="M451" s="271"/>
      <c r="N451" s="272"/>
      <c r="O451" s="272"/>
      <c r="P451" s="272"/>
      <c r="Q451" s="272"/>
      <c r="R451" s="272"/>
      <c r="S451" s="272"/>
      <c r="T451" s="273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74" t="s">
        <v>139</v>
      </c>
      <c r="AU451" s="274" t="s">
        <v>137</v>
      </c>
      <c r="AV451" s="15" t="s">
        <v>83</v>
      </c>
      <c r="AW451" s="15" t="s">
        <v>37</v>
      </c>
      <c r="AX451" s="15" t="s">
        <v>75</v>
      </c>
      <c r="AY451" s="274" t="s">
        <v>129</v>
      </c>
    </row>
    <row r="452" s="13" customFormat="1">
      <c r="A452" s="13"/>
      <c r="B452" s="232"/>
      <c r="C452" s="233"/>
      <c r="D452" s="234" t="s">
        <v>139</v>
      </c>
      <c r="E452" s="235" t="s">
        <v>19</v>
      </c>
      <c r="F452" s="236" t="s">
        <v>442</v>
      </c>
      <c r="G452" s="233"/>
      <c r="H452" s="237">
        <v>2.5499999999999998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139</v>
      </c>
      <c r="AU452" s="243" t="s">
        <v>137</v>
      </c>
      <c r="AV452" s="13" t="s">
        <v>137</v>
      </c>
      <c r="AW452" s="13" t="s">
        <v>37</v>
      </c>
      <c r="AX452" s="13" t="s">
        <v>75</v>
      </c>
      <c r="AY452" s="243" t="s">
        <v>129</v>
      </c>
    </row>
    <row r="453" s="14" customFormat="1">
      <c r="A453" s="14"/>
      <c r="B453" s="244"/>
      <c r="C453" s="245"/>
      <c r="D453" s="234" t="s">
        <v>139</v>
      </c>
      <c r="E453" s="246" t="s">
        <v>19</v>
      </c>
      <c r="F453" s="247" t="s">
        <v>141</v>
      </c>
      <c r="G453" s="245"/>
      <c r="H453" s="248">
        <v>2.5499999999999998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139</v>
      </c>
      <c r="AU453" s="254" t="s">
        <v>137</v>
      </c>
      <c r="AV453" s="14" t="s">
        <v>136</v>
      </c>
      <c r="AW453" s="14" t="s">
        <v>37</v>
      </c>
      <c r="AX453" s="14" t="s">
        <v>83</v>
      </c>
      <c r="AY453" s="254" t="s">
        <v>129</v>
      </c>
    </row>
    <row r="454" s="2" customFormat="1" ht="21.75" customHeight="1">
      <c r="A454" s="39"/>
      <c r="B454" s="40"/>
      <c r="C454" s="219" t="s">
        <v>483</v>
      </c>
      <c r="D454" s="219" t="s">
        <v>131</v>
      </c>
      <c r="E454" s="220" t="s">
        <v>484</v>
      </c>
      <c r="F454" s="221" t="s">
        <v>485</v>
      </c>
      <c r="G454" s="222" t="s">
        <v>357</v>
      </c>
      <c r="H454" s="275"/>
      <c r="I454" s="224"/>
      <c r="J454" s="225">
        <f>ROUND(I454*H454,2)</f>
        <v>0</v>
      </c>
      <c r="K454" s="221" t="s">
        <v>135</v>
      </c>
      <c r="L454" s="45"/>
      <c r="M454" s="226" t="s">
        <v>19</v>
      </c>
      <c r="N454" s="227" t="s">
        <v>47</v>
      </c>
      <c r="O454" s="85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228</v>
      </c>
      <c r="AT454" s="230" t="s">
        <v>131</v>
      </c>
      <c r="AU454" s="230" t="s">
        <v>137</v>
      </c>
      <c r="AY454" s="18" t="s">
        <v>129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8" t="s">
        <v>137</v>
      </c>
      <c r="BK454" s="231">
        <f>ROUND(I454*H454,2)</f>
        <v>0</v>
      </c>
      <c r="BL454" s="18" t="s">
        <v>228</v>
      </c>
      <c r="BM454" s="230" t="s">
        <v>486</v>
      </c>
    </row>
    <row r="455" s="12" customFormat="1" ht="22.8" customHeight="1">
      <c r="A455" s="12"/>
      <c r="B455" s="203"/>
      <c r="C455" s="204"/>
      <c r="D455" s="205" t="s">
        <v>74</v>
      </c>
      <c r="E455" s="217" t="s">
        <v>487</v>
      </c>
      <c r="F455" s="217" t="s">
        <v>488</v>
      </c>
      <c r="G455" s="204"/>
      <c r="H455" s="204"/>
      <c r="I455" s="207"/>
      <c r="J455" s="218">
        <f>BK455</f>
        <v>0</v>
      </c>
      <c r="K455" s="204"/>
      <c r="L455" s="209"/>
      <c r="M455" s="210"/>
      <c r="N455" s="211"/>
      <c r="O455" s="211"/>
      <c r="P455" s="212">
        <f>SUM(P456:P462)</f>
        <v>0</v>
      </c>
      <c r="Q455" s="211"/>
      <c r="R455" s="212">
        <f>SUM(R456:R462)</f>
        <v>0.010667999999999999</v>
      </c>
      <c r="S455" s="211"/>
      <c r="T455" s="213">
        <f>SUM(T456:T462)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4" t="s">
        <v>137</v>
      </c>
      <c r="AT455" s="215" t="s">
        <v>74</v>
      </c>
      <c r="AU455" s="215" t="s">
        <v>83</v>
      </c>
      <c r="AY455" s="214" t="s">
        <v>129</v>
      </c>
      <c r="BK455" s="216">
        <f>SUM(BK456:BK462)</f>
        <v>0</v>
      </c>
    </row>
    <row r="456" s="2" customFormat="1" ht="16.5" customHeight="1">
      <c r="A456" s="39"/>
      <c r="B456" s="40"/>
      <c r="C456" s="219" t="s">
        <v>489</v>
      </c>
      <c r="D456" s="219" t="s">
        <v>131</v>
      </c>
      <c r="E456" s="220" t="s">
        <v>490</v>
      </c>
      <c r="F456" s="221" t="s">
        <v>491</v>
      </c>
      <c r="G456" s="222" t="s">
        <v>134</v>
      </c>
      <c r="H456" s="223">
        <v>76.200000000000003</v>
      </c>
      <c r="I456" s="224"/>
      <c r="J456" s="225">
        <f>ROUND(I456*H456,2)</f>
        <v>0</v>
      </c>
      <c r="K456" s="221" t="s">
        <v>135</v>
      </c>
      <c r="L456" s="45"/>
      <c r="M456" s="226" t="s">
        <v>19</v>
      </c>
      <c r="N456" s="227" t="s">
        <v>47</v>
      </c>
      <c r="O456" s="85"/>
      <c r="P456" s="228">
        <f>O456*H456</f>
        <v>0</v>
      </c>
      <c r="Q456" s="228">
        <v>0.00013999999999999999</v>
      </c>
      <c r="R456" s="228">
        <f>Q456*H456</f>
        <v>0.010667999999999999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228</v>
      </c>
      <c r="AT456" s="230" t="s">
        <v>131</v>
      </c>
      <c r="AU456" s="230" t="s">
        <v>137</v>
      </c>
      <c r="AY456" s="18" t="s">
        <v>129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137</v>
      </c>
      <c r="BK456" s="231">
        <f>ROUND(I456*H456,2)</f>
        <v>0</v>
      </c>
      <c r="BL456" s="18" t="s">
        <v>228</v>
      </c>
      <c r="BM456" s="230" t="s">
        <v>492</v>
      </c>
    </row>
    <row r="457" s="15" customFormat="1">
      <c r="A457" s="15"/>
      <c r="B457" s="265"/>
      <c r="C457" s="266"/>
      <c r="D457" s="234" t="s">
        <v>139</v>
      </c>
      <c r="E457" s="267" t="s">
        <v>19</v>
      </c>
      <c r="F457" s="268" t="s">
        <v>164</v>
      </c>
      <c r="G457" s="266"/>
      <c r="H457" s="267" t="s">
        <v>19</v>
      </c>
      <c r="I457" s="269"/>
      <c r="J457" s="266"/>
      <c r="K457" s="266"/>
      <c r="L457" s="270"/>
      <c r="M457" s="271"/>
      <c r="N457" s="272"/>
      <c r="O457" s="272"/>
      <c r="P457" s="272"/>
      <c r="Q457" s="272"/>
      <c r="R457" s="272"/>
      <c r="S457" s="272"/>
      <c r="T457" s="273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74" t="s">
        <v>139</v>
      </c>
      <c r="AU457" s="274" t="s">
        <v>137</v>
      </c>
      <c r="AV457" s="15" t="s">
        <v>83</v>
      </c>
      <c r="AW457" s="15" t="s">
        <v>37</v>
      </c>
      <c r="AX457" s="15" t="s">
        <v>75</v>
      </c>
      <c r="AY457" s="274" t="s">
        <v>129</v>
      </c>
    </row>
    <row r="458" s="15" customFormat="1">
      <c r="A458" s="15"/>
      <c r="B458" s="265"/>
      <c r="C458" s="266"/>
      <c r="D458" s="234" t="s">
        <v>139</v>
      </c>
      <c r="E458" s="267" t="s">
        <v>19</v>
      </c>
      <c r="F458" s="268" t="s">
        <v>493</v>
      </c>
      <c r="G458" s="266"/>
      <c r="H458" s="267" t="s">
        <v>19</v>
      </c>
      <c r="I458" s="269"/>
      <c r="J458" s="266"/>
      <c r="K458" s="266"/>
      <c r="L458" s="270"/>
      <c r="M458" s="271"/>
      <c r="N458" s="272"/>
      <c r="O458" s="272"/>
      <c r="P458" s="272"/>
      <c r="Q458" s="272"/>
      <c r="R458" s="272"/>
      <c r="S458" s="272"/>
      <c r="T458" s="273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4" t="s">
        <v>139</v>
      </c>
      <c r="AU458" s="274" t="s">
        <v>137</v>
      </c>
      <c r="AV458" s="15" t="s">
        <v>83</v>
      </c>
      <c r="AW458" s="15" t="s">
        <v>37</v>
      </c>
      <c r="AX458" s="15" t="s">
        <v>75</v>
      </c>
      <c r="AY458" s="274" t="s">
        <v>129</v>
      </c>
    </row>
    <row r="459" s="13" customFormat="1">
      <c r="A459" s="13"/>
      <c r="B459" s="232"/>
      <c r="C459" s="233"/>
      <c r="D459" s="234" t="s">
        <v>139</v>
      </c>
      <c r="E459" s="235" t="s">
        <v>19</v>
      </c>
      <c r="F459" s="236" t="s">
        <v>494</v>
      </c>
      <c r="G459" s="233"/>
      <c r="H459" s="237">
        <v>31.600000000000001</v>
      </c>
      <c r="I459" s="238"/>
      <c r="J459" s="233"/>
      <c r="K459" s="233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139</v>
      </c>
      <c r="AU459" s="243" t="s">
        <v>137</v>
      </c>
      <c r="AV459" s="13" t="s">
        <v>137</v>
      </c>
      <c r="AW459" s="13" t="s">
        <v>37</v>
      </c>
      <c r="AX459" s="13" t="s">
        <v>75</v>
      </c>
      <c r="AY459" s="243" t="s">
        <v>129</v>
      </c>
    </row>
    <row r="460" s="13" customFormat="1">
      <c r="A460" s="13"/>
      <c r="B460" s="232"/>
      <c r="C460" s="233"/>
      <c r="D460" s="234" t="s">
        <v>139</v>
      </c>
      <c r="E460" s="235" t="s">
        <v>19</v>
      </c>
      <c r="F460" s="236" t="s">
        <v>495</v>
      </c>
      <c r="G460" s="233"/>
      <c r="H460" s="237">
        <v>44.600000000000001</v>
      </c>
      <c r="I460" s="238"/>
      <c r="J460" s="233"/>
      <c r="K460" s="233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139</v>
      </c>
      <c r="AU460" s="243" t="s">
        <v>137</v>
      </c>
      <c r="AV460" s="13" t="s">
        <v>137</v>
      </c>
      <c r="AW460" s="13" t="s">
        <v>37</v>
      </c>
      <c r="AX460" s="13" t="s">
        <v>75</v>
      </c>
      <c r="AY460" s="243" t="s">
        <v>129</v>
      </c>
    </row>
    <row r="461" s="14" customFormat="1">
      <c r="A461" s="14"/>
      <c r="B461" s="244"/>
      <c r="C461" s="245"/>
      <c r="D461" s="234" t="s">
        <v>139</v>
      </c>
      <c r="E461" s="246" t="s">
        <v>19</v>
      </c>
      <c r="F461" s="247" t="s">
        <v>141</v>
      </c>
      <c r="G461" s="245"/>
      <c r="H461" s="248">
        <v>76.200000000000003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4" t="s">
        <v>139</v>
      </c>
      <c r="AU461" s="254" t="s">
        <v>137</v>
      </c>
      <c r="AV461" s="14" t="s">
        <v>136</v>
      </c>
      <c r="AW461" s="14" t="s">
        <v>37</v>
      </c>
      <c r="AX461" s="14" t="s">
        <v>83</v>
      </c>
      <c r="AY461" s="254" t="s">
        <v>129</v>
      </c>
    </row>
    <row r="462" s="2" customFormat="1" ht="21.75" customHeight="1">
      <c r="A462" s="39"/>
      <c r="B462" s="40"/>
      <c r="C462" s="219" t="s">
        <v>496</v>
      </c>
      <c r="D462" s="219" t="s">
        <v>131</v>
      </c>
      <c r="E462" s="220" t="s">
        <v>497</v>
      </c>
      <c r="F462" s="221" t="s">
        <v>498</v>
      </c>
      <c r="G462" s="222" t="s">
        <v>357</v>
      </c>
      <c r="H462" s="275"/>
      <c r="I462" s="224"/>
      <c r="J462" s="225">
        <f>ROUND(I462*H462,2)</f>
        <v>0</v>
      </c>
      <c r="K462" s="221" t="s">
        <v>135</v>
      </c>
      <c r="L462" s="45"/>
      <c r="M462" s="226" t="s">
        <v>19</v>
      </c>
      <c r="N462" s="227" t="s">
        <v>47</v>
      </c>
      <c r="O462" s="85"/>
      <c r="P462" s="228">
        <f>O462*H462</f>
        <v>0</v>
      </c>
      <c r="Q462" s="228">
        <v>0</v>
      </c>
      <c r="R462" s="228">
        <f>Q462*H462</f>
        <v>0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228</v>
      </c>
      <c r="AT462" s="230" t="s">
        <v>131</v>
      </c>
      <c r="AU462" s="230" t="s">
        <v>137</v>
      </c>
      <c r="AY462" s="18" t="s">
        <v>129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137</v>
      </c>
      <c r="BK462" s="231">
        <f>ROUND(I462*H462,2)</f>
        <v>0</v>
      </c>
      <c r="BL462" s="18" t="s">
        <v>228</v>
      </c>
      <c r="BM462" s="230" t="s">
        <v>499</v>
      </c>
    </row>
    <row r="463" s="12" customFormat="1" ht="22.8" customHeight="1">
      <c r="A463" s="12"/>
      <c r="B463" s="203"/>
      <c r="C463" s="204"/>
      <c r="D463" s="205" t="s">
        <v>74</v>
      </c>
      <c r="E463" s="217" t="s">
        <v>500</v>
      </c>
      <c r="F463" s="217" t="s">
        <v>501</v>
      </c>
      <c r="G463" s="204"/>
      <c r="H463" s="204"/>
      <c r="I463" s="207"/>
      <c r="J463" s="218">
        <f>BK463</f>
        <v>0</v>
      </c>
      <c r="K463" s="204"/>
      <c r="L463" s="209"/>
      <c r="M463" s="210"/>
      <c r="N463" s="211"/>
      <c r="O463" s="211"/>
      <c r="P463" s="212">
        <f>SUM(P464:P474)</f>
        <v>0</v>
      </c>
      <c r="Q463" s="211"/>
      <c r="R463" s="212">
        <f>SUM(R464:R474)</f>
        <v>0.03083</v>
      </c>
      <c r="S463" s="211"/>
      <c r="T463" s="213">
        <f>SUM(T464:T474)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14" t="s">
        <v>137</v>
      </c>
      <c r="AT463" s="215" t="s">
        <v>74</v>
      </c>
      <c r="AU463" s="215" t="s">
        <v>83</v>
      </c>
      <c r="AY463" s="214" t="s">
        <v>129</v>
      </c>
      <c r="BK463" s="216">
        <f>SUM(BK464:BK474)</f>
        <v>0</v>
      </c>
    </row>
    <row r="464" s="2" customFormat="1" ht="16.5" customHeight="1">
      <c r="A464" s="39"/>
      <c r="B464" s="40"/>
      <c r="C464" s="219" t="s">
        <v>502</v>
      </c>
      <c r="D464" s="219" t="s">
        <v>131</v>
      </c>
      <c r="E464" s="220" t="s">
        <v>503</v>
      </c>
      <c r="F464" s="221" t="s">
        <v>504</v>
      </c>
      <c r="G464" s="222" t="s">
        <v>505</v>
      </c>
      <c r="H464" s="223">
        <v>1</v>
      </c>
      <c r="I464" s="224"/>
      <c r="J464" s="225">
        <f>ROUND(I464*H464,2)</f>
        <v>0</v>
      </c>
      <c r="K464" s="221" t="s">
        <v>181</v>
      </c>
      <c r="L464" s="45"/>
      <c r="M464" s="226" t="s">
        <v>19</v>
      </c>
      <c r="N464" s="227" t="s">
        <v>47</v>
      </c>
      <c r="O464" s="85"/>
      <c r="P464" s="228">
        <f>O464*H464</f>
        <v>0</v>
      </c>
      <c r="Q464" s="228">
        <v>0.00027</v>
      </c>
      <c r="R464" s="228">
        <f>Q464*H464</f>
        <v>0.00027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228</v>
      </c>
      <c r="AT464" s="230" t="s">
        <v>131</v>
      </c>
      <c r="AU464" s="230" t="s">
        <v>137</v>
      </c>
      <c r="AY464" s="18" t="s">
        <v>129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137</v>
      </c>
      <c r="BK464" s="231">
        <f>ROUND(I464*H464,2)</f>
        <v>0</v>
      </c>
      <c r="BL464" s="18" t="s">
        <v>228</v>
      </c>
      <c r="BM464" s="230" t="s">
        <v>506</v>
      </c>
    </row>
    <row r="465" s="15" customFormat="1">
      <c r="A465" s="15"/>
      <c r="B465" s="265"/>
      <c r="C465" s="266"/>
      <c r="D465" s="234" t="s">
        <v>139</v>
      </c>
      <c r="E465" s="267" t="s">
        <v>19</v>
      </c>
      <c r="F465" s="268" t="s">
        <v>164</v>
      </c>
      <c r="G465" s="266"/>
      <c r="H465" s="267" t="s">
        <v>19</v>
      </c>
      <c r="I465" s="269"/>
      <c r="J465" s="266"/>
      <c r="K465" s="266"/>
      <c r="L465" s="270"/>
      <c r="M465" s="271"/>
      <c r="N465" s="272"/>
      <c r="O465" s="272"/>
      <c r="P465" s="272"/>
      <c r="Q465" s="272"/>
      <c r="R465" s="272"/>
      <c r="S465" s="272"/>
      <c r="T465" s="273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4" t="s">
        <v>139</v>
      </c>
      <c r="AU465" s="274" t="s">
        <v>137</v>
      </c>
      <c r="AV465" s="15" t="s">
        <v>83</v>
      </c>
      <c r="AW465" s="15" t="s">
        <v>37</v>
      </c>
      <c r="AX465" s="15" t="s">
        <v>75</v>
      </c>
      <c r="AY465" s="274" t="s">
        <v>129</v>
      </c>
    </row>
    <row r="466" s="15" customFormat="1">
      <c r="A466" s="15"/>
      <c r="B466" s="265"/>
      <c r="C466" s="266"/>
      <c r="D466" s="234" t="s">
        <v>139</v>
      </c>
      <c r="E466" s="267" t="s">
        <v>19</v>
      </c>
      <c r="F466" s="268" t="s">
        <v>165</v>
      </c>
      <c r="G466" s="266"/>
      <c r="H466" s="267" t="s">
        <v>19</v>
      </c>
      <c r="I466" s="269"/>
      <c r="J466" s="266"/>
      <c r="K466" s="266"/>
      <c r="L466" s="270"/>
      <c r="M466" s="271"/>
      <c r="N466" s="272"/>
      <c r="O466" s="272"/>
      <c r="P466" s="272"/>
      <c r="Q466" s="272"/>
      <c r="R466" s="272"/>
      <c r="S466" s="272"/>
      <c r="T466" s="273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4" t="s">
        <v>139</v>
      </c>
      <c r="AU466" s="274" t="s">
        <v>137</v>
      </c>
      <c r="AV466" s="15" t="s">
        <v>83</v>
      </c>
      <c r="AW466" s="15" t="s">
        <v>37</v>
      </c>
      <c r="AX466" s="15" t="s">
        <v>75</v>
      </c>
      <c r="AY466" s="274" t="s">
        <v>129</v>
      </c>
    </row>
    <row r="467" s="13" customFormat="1">
      <c r="A467" s="13"/>
      <c r="B467" s="232"/>
      <c r="C467" s="233"/>
      <c r="D467" s="234" t="s">
        <v>139</v>
      </c>
      <c r="E467" s="235" t="s">
        <v>19</v>
      </c>
      <c r="F467" s="236" t="s">
        <v>83</v>
      </c>
      <c r="G467" s="233"/>
      <c r="H467" s="237">
        <v>1</v>
      </c>
      <c r="I467" s="238"/>
      <c r="J467" s="233"/>
      <c r="K467" s="233"/>
      <c r="L467" s="239"/>
      <c r="M467" s="240"/>
      <c r="N467" s="241"/>
      <c r="O467" s="241"/>
      <c r="P467" s="241"/>
      <c r="Q467" s="241"/>
      <c r="R467" s="241"/>
      <c r="S467" s="241"/>
      <c r="T467" s="24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139</v>
      </c>
      <c r="AU467" s="243" t="s">
        <v>137</v>
      </c>
      <c r="AV467" s="13" t="s">
        <v>137</v>
      </c>
      <c r="AW467" s="13" t="s">
        <v>37</v>
      </c>
      <c r="AX467" s="13" t="s">
        <v>75</v>
      </c>
      <c r="AY467" s="243" t="s">
        <v>129</v>
      </c>
    </row>
    <row r="468" s="14" customFormat="1">
      <c r="A468" s="14"/>
      <c r="B468" s="244"/>
      <c r="C468" s="245"/>
      <c r="D468" s="234" t="s">
        <v>139</v>
      </c>
      <c r="E468" s="246" t="s">
        <v>19</v>
      </c>
      <c r="F468" s="247" t="s">
        <v>141</v>
      </c>
      <c r="G468" s="245"/>
      <c r="H468" s="248">
        <v>1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139</v>
      </c>
      <c r="AU468" s="254" t="s">
        <v>137</v>
      </c>
      <c r="AV468" s="14" t="s">
        <v>136</v>
      </c>
      <c r="AW468" s="14" t="s">
        <v>37</v>
      </c>
      <c r="AX468" s="14" t="s">
        <v>83</v>
      </c>
      <c r="AY468" s="254" t="s">
        <v>129</v>
      </c>
    </row>
    <row r="469" s="2" customFormat="1" ht="16.5" customHeight="1">
      <c r="A469" s="39"/>
      <c r="B469" s="40"/>
      <c r="C469" s="255" t="s">
        <v>507</v>
      </c>
      <c r="D469" s="255" t="s">
        <v>142</v>
      </c>
      <c r="E469" s="256" t="s">
        <v>508</v>
      </c>
      <c r="F469" s="257" t="s">
        <v>509</v>
      </c>
      <c r="G469" s="258" t="s">
        <v>505</v>
      </c>
      <c r="H469" s="259">
        <v>1</v>
      </c>
      <c r="I469" s="260"/>
      <c r="J469" s="261">
        <f>ROUND(I469*H469,2)</f>
        <v>0</v>
      </c>
      <c r="K469" s="257" t="s">
        <v>181</v>
      </c>
      <c r="L469" s="262"/>
      <c r="M469" s="263" t="s">
        <v>19</v>
      </c>
      <c r="N469" s="264" t="s">
        <v>47</v>
      </c>
      <c r="O469" s="85"/>
      <c r="P469" s="228">
        <f>O469*H469</f>
        <v>0</v>
      </c>
      <c r="Q469" s="228">
        <v>0.03056</v>
      </c>
      <c r="R469" s="228">
        <f>Q469*H469</f>
        <v>0.03056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320</v>
      </c>
      <c r="AT469" s="230" t="s">
        <v>142</v>
      </c>
      <c r="AU469" s="230" t="s">
        <v>137</v>
      </c>
      <c r="AY469" s="18" t="s">
        <v>129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137</v>
      </c>
      <c r="BK469" s="231">
        <f>ROUND(I469*H469,2)</f>
        <v>0</v>
      </c>
      <c r="BL469" s="18" t="s">
        <v>228</v>
      </c>
      <c r="BM469" s="230" t="s">
        <v>510</v>
      </c>
    </row>
    <row r="470" s="15" customFormat="1">
      <c r="A470" s="15"/>
      <c r="B470" s="265"/>
      <c r="C470" s="266"/>
      <c r="D470" s="234" t="s">
        <v>139</v>
      </c>
      <c r="E470" s="267" t="s">
        <v>19</v>
      </c>
      <c r="F470" s="268" t="s">
        <v>164</v>
      </c>
      <c r="G470" s="266"/>
      <c r="H470" s="267" t="s">
        <v>19</v>
      </c>
      <c r="I470" s="269"/>
      <c r="J470" s="266"/>
      <c r="K470" s="266"/>
      <c r="L470" s="270"/>
      <c r="M470" s="271"/>
      <c r="N470" s="272"/>
      <c r="O470" s="272"/>
      <c r="P470" s="272"/>
      <c r="Q470" s="272"/>
      <c r="R470" s="272"/>
      <c r="S470" s="272"/>
      <c r="T470" s="273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74" t="s">
        <v>139</v>
      </c>
      <c r="AU470" s="274" t="s">
        <v>137</v>
      </c>
      <c r="AV470" s="15" t="s">
        <v>83</v>
      </c>
      <c r="AW470" s="15" t="s">
        <v>37</v>
      </c>
      <c r="AX470" s="15" t="s">
        <v>75</v>
      </c>
      <c r="AY470" s="274" t="s">
        <v>129</v>
      </c>
    </row>
    <row r="471" s="15" customFormat="1">
      <c r="A471" s="15"/>
      <c r="B471" s="265"/>
      <c r="C471" s="266"/>
      <c r="D471" s="234" t="s">
        <v>139</v>
      </c>
      <c r="E471" s="267" t="s">
        <v>19</v>
      </c>
      <c r="F471" s="268" t="s">
        <v>165</v>
      </c>
      <c r="G471" s="266"/>
      <c r="H471" s="267" t="s">
        <v>19</v>
      </c>
      <c r="I471" s="269"/>
      <c r="J471" s="266"/>
      <c r="K471" s="266"/>
      <c r="L471" s="270"/>
      <c r="M471" s="271"/>
      <c r="N471" s="272"/>
      <c r="O471" s="272"/>
      <c r="P471" s="272"/>
      <c r="Q471" s="272"/>
      <c r="R471" s="272"/>
      <c r="S471" s="272"/>
      <c r="T471" s="273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74" t="s">
        <v>139</v>
      </c>
      <c r="AU471" s="274" t="s">
        <v>137</v>
      </c>
      <c r="AV471" s="15" t="s">
        <v>83</v>
      </c>
      <c r="AW471" s="15" t="s">
        <v>37</v>
      </c>
      <c r="AX471" s="15" t="s">
        <v>75</v>
      </c>
      <c r="AY471" s="274" t="s">
        <v>129</v>
      </c>
    </row>
    <row r="472" s="13" customFormat="1">
      <c r="A472" s="13"/>
      <c r="B472" s="232"/>
      <c r="C472" s="233"/>
      <c r="D472" s="234" t="s">
        <v>139</v>
      </c>
      <c r="E472" s="235" t="s">
        <v>19</v>
      </c>
      <c r="F472" s="236" t="s">
        <v>83</v>
      </c>
      <c r="G472" s="233"/>
      <c r="H472" s="237">
        <v>1</v>
      </c>
      <c r="I472" s="238"/>
      <c r="J472" s="233"/>
      <c r="K472" s="233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139</v>
      </c>
      <c r="AU472" s="243" t="s">
        <v>137</v>
      </c>
      <c r="AV472" s="13" t="s">
        <v>137</v>
      </c>
      <c r="AW472" s="13" t="s">
        <v>37</v>
      </c>
      <c r="AX472" s="13" t="s">
        <v>75</v>
      </c>
      <c r="AY472" s="243" t="s">
        <v>129</v>
      </c>
    </row>
    <row r="473" s="14" customFormat="1">
      <c r="A473" s="14"/>
      <c r="B473" s="244"/>
      <c r="C473" s="245"/>
      <c r="D473" s="234" t="s">
        <v>139</v>
      </c>
      <c r="E473" s="246" t="s">
        <v>19</v>
      </c>
      <c r="F473" s="247" t="s">
        <v>141</v>
      </c>
      <c r="G473" s="245"/>
      <c r="H473" s="248">
        <v>1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4" t="s">
        <v>139</v>
      </c>
      <c r="AU473" s="254" t="s">
        <v>137</v>
      </c>
      <c r="AV473" s="14" t="s">
        <v>136</v>
      </c>
      <c r="AW473" s="14" t="s">
        <v>37</v>
      </c>
      <c r="AX473" s="14" t="s">
        <v>83</v>
      </c>
      <c r="AY473" s="254" t="s">
        <v>129</v>
      </c>
    </row>
    <row r="474" s="2" customFormat="1" ht="21.75" customHeight="1">
      <c r="A474" s="39"/>
      <c r="B474" s="40"/>
      <c r="C474" s="219" t="s">
        <v>511</v>
      </c>
      <c r="D474" s="219" t="s">
        <v>131</v>
      </c>
      <c r="E474" s="220" t="s">
        <v>512</v>
      </c>
      <c r="F474" s="221" t="s">
        <v>513</v>
      </c>
      <c r="G474" s="222" t="s">
        <v>357</v>
      </c>
      <c r="H474" s="275"/>
      <c r="I474" s="224"/>
      <c r="J474" s="225">
        <f>ROUND(I474*H474,2)</f>
        <v>0</v>
      </c>
      <c r="K474" s="221" t="s">
        <v>135</v>
      </c>
      <c r="L474" s="45"/>
      <c r="M474" s="226" t="s">
        <v>19</v>
      </c>
      <c r="N474" s="227" t="s">
        <v>47</v>
      </c>
      <c r="O474" s="85"/>
      <c r="P474" s="228">
        <f>O474*H474</f>
        <v>0</v>
      </c>
      <c r="Q474" s="228">
        <v>0</v>
      </c>
      <c r="R474" s="228">
        <f>Q474*H474</f>
        <v>0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228</v>
      </c>
      <c r="AT474" s="230" t="s">
        <v>131</v>
      </c>
      <c r="AU474" s="230" t="s">
        <v>137</v>
      </c>
      <c r="AY474" s="18" t="s">
        <v>129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137</v>
      </c>
      <c r="BK474" s="231">
        <f>ROUND(I474*H474,2)</f>
        <v>0</v>
      </c>
      <c r="BL474" s="18" t="s">
        <v>228</v>
      </c>
      <c r="BM474" s="230" t="s">
        <v>514</v>
      </c>
    </row>
    <row r="475" s="12" customFormat="1" ht="22.8" customHeight="1">
      <c r="A475" s="12"/>
      <c r="B475" s="203"/>
      <c r="C475" s="204"/>
      <c r="D475" s="205" t="s">
        <v>74</v>
      </c>
      <c r="E475" s="217" t="s">
        <v>515</v>
      </c>
      <c r="F475" s="217" t="s">
        <v>516</v>
      </c>
      <c r="G475" s="204"/>
      <c r="H475" s="204"/>
      <c r="I475" s="207"/>
      <c r="J475" s="218">
        <f>BK475</f>
        <v>0</v>
      </c>
      <c r="K475" s="204"/>
      <c r="L475" s="209"/>
      <c r="M475" s="210"/>
      <c r="N475" s="211"/>
      <c r="O475" s="211"/>
      <c r="P475" s="212">
        <f>SUM(P476:P502)</f>
        <v>0</v>
      </c>
      <c r="Q475" s="211"/>
      <c r="R475" s="212">
        <f>SUM(R476:R502)</f>
        <v>0.0068105399999999986</v>
      </c>
      <c r="S475" s="211"/>
      <c r="T475" s="213">
        <f>SUM(T476:T502)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14" t="s">
        <v>137</v>
      </c>
      <c r="AT475" s="215" t="s">
        <v>74</v>
      </c>
      <c r="AU475" s="215" t="s">
        <v>83</v>
      </c>
      <c r="AY475" s="214" t="s">
        <v>129</v>
      </c>
      <c r="BK475" s="216">
        <f>SUM(BK476:BK502)</f>
        <v>0</v>
      </c>
    </row>
    <row r="476" s="2" customFormat="1" ht="16.5" customHeight="1">
      <c r="A476" s="39"/>
      <c r="B476" s="40"/>
      <c r="C476" s="219" t="s">
        <v>517</v>
      </c>
      <c r="D476" s="219" t="s">
        <v>131</v>
      </c>
      <c r="E476" s="220" t="s">
        <v>518</v>
      </c>
      <c r="F476" s="221" t="s">
        <v>519</v>
      </c>
      <c r="G476" s="222" t="s">
        <v>134</v>
      </c>
      <c r="H476" s="223">
        <v>20.030999999999999</v>
      </c>
      <c r="I476" s="224"/>
      <c r="J476" s="225">
        <f>ROUND(I476*H476,2)</f>
        <v>0</v>
      </c>
      <c r="K476" s="221" t="s">
        <v>135</v>
      </c>
      <c r="L476" s="45"/>
      <c r="M476" s="226" t="s">
        <v>19</v>
      </c>
      <c r="N476" s="227" t="s">
        <v>47</v>
      </c>
      <c r="O476" s="85"/>
      <c r="P476" s="228">
        <f>O476*H476</f>
        <v>0</v>
      </c>
      <c r="Q476" s="228">
        <v>6.9999999999999994E-05</v>
      </c>
      <c r="R476" s="228">
        <f>Q476*H476</f>
        <v>0.0014021699999999999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228</v>
      </c>
      <c r="AT476" s="230" t="s">
        <v>131</v>
      </c>
      <c r="AU476" s="230" t="s">
        <v>137</v>
      </c>
      <c r="AY476" s="18" t="s">
        <v>129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137</v>
      </c>
      <c r="BK476" s="231">
        <f>ROUND(I476*H476,2)</f>
        <v>0</v>
      </c>
      <c r="BL476" s="18" t="s">
        <v>228</v>
      </c>
      <c r="BM476" s="230" t="s">
        <v>520</v>
      </c>
    </row>
    <row r="477" s="15" customFormat="1">
      <c r="A477" s="15"/>
      <c r="B477" s="265"/>
      <c r="C477" s="266"/>
      <c r="D477" s="234" t="s">
        <v>139</v>
      </c>
      <c r="E477" s="267" t="s">
        <v>19</v>
      </c>
      <c r="F477" s="268" t="s">
        <v>164</v>
      </c>
      <c r="G477" s="266"/>
      <c r="H477" s="267" t="s">
        <v>19</v>
      </c>
      <c r="I477" s="269"/>
      <c r="J477" s="266"/>
      <c r="K477" s="266"/>
      <c r="L477" s="270"/>
      <c r="M477" s="271"/>
      <c r="N477" s="272"/>
      <c r="O477" s="272"/>
      <c r="P477" s="272"/>
      <c r="Q477" s="272"/>
      <c r="R477" s="272"/>
      <c r="S477" s="272"/>
      <c r="T477" s="273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4" t="s">
        <v>139</v>
      </c>
      <c r="AU477" s="274" t="s">
        <v>137</v>
      </c>
      <c r="AV477" s="15" t="s">
        <v>83</v>
      </c>
      <c r="AW477" s="15" t="s">
        <v>37</v>
      </c>
      <c r="AX477" s="15" t="s">
        <v>75</v>
      </c>
      <c r="AY477" s="274" t="s">
        <v>129</v>
      </c>
    </row>
    <row r="478" s="13" customFormat="1">
      <c r="A478" s="13"/>
      <c r="B478" s="232"/>
      <c r="C478" s="233"/>
      <c r="D478" s="234" t="s">
        <v>139</v>
      </c>
      <c r="E478" s="235" t="s">
        <v>19</v>
      </c>
      <c r="F478" s="236" t="s">
        <v>521</v>
      </c>
      <c r="G478" s="233"/>
      <c r="H478" s="237">
        <v>3.54</v>
      </c>
      <c r="I478" s="238"/>
      <c r="J478" s="233"/>
      <c r="K478" s="233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139</v>
      </c>
      <c r="AU478" s="243" t="s">
        <v>137</v>
      </c>
      <c r="AV478" s="13" t="s">
        <v>137</v>
      </c>
      <c r="AW478" s="13" t="s">
        <v>37</v>
      </c>
      <c r="AX478" s="13" t="s">
        <v>75</v>
      </c>
      <c r="AY478" s="243" t="s">
        <v>129</v>
      </c>
    </row>
    <row r="479" s="13" customFormat="1">
      <c r="A479" s="13"/>
      <c r="B479" s="232"/>
      <c r="C479" s="233"/>
      <c r="D479" s="234" t="s">
        <v>139</v>
      </c>
      <c r="E479" s="235" t="s">
        <v>19</v>
      </c>
      <c r="F479" s="236" t="s">
        <v>522</v>
      </c>
      <c r="G479" s="233"/>
      <c r="H479" s="237">
        <v>5.2779999999999996</v>
      </c>
      <c r="I479" s="238"/>
      <c r="J479" s="233"/>
      <c r="K479" s="233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139</v>
      </c>
      <c r="AU479" s="243" t="s">
        <v>137</v>
      </c>
      <c r="AV479" s="13" t="s">
        <v>137</v>
      </c>
      <c r="AW479" s="13" t="s">
        <v>37</v>
      </c>
      <c r="AX479" s="13" t="s">
        <v>75</v>
      </c>
      <c r="AY479" s="243" t="s">
        <v>129</v>
      </c>
    </row>
    <row r="480" s="13" customFormat="1">
      <c r="A480" s="13"/>
      <c r="B480" s="232"/>
      <c r="C480" s="233"/>
      <c r="D480" s="234" t="s">
        <v>139</v>
      </c>
      <c r="E480" s="235" t="s">
        <v>19</v>
      </c>
      <c r="F480" s="236" t="s">
        <v>523</v>
      </c>
      <c r="G480" s="233"/>
      <c r="H480" s="237">
        <v>2.4500000000000002</v>
      </c>
      <c r="I480" s="238"/>
      <c r="J480" s="233"/>
      <c r="K480" s="233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139</v>
      </c>
      <c r="AU480" s="243" t="s">
        <v>137</v>
      </c>
      <c r="AV480" s="13" t="s">
        <v>137</v>
      </c>
      <c r="AW480" s="13" t="s">
        <v>37</v>
      </c>
      <c r="AX480" s="13" t="s">
        <v>75</v>
      </c>
      <c r="AY480" s="243" t="s">
        <v>129</v>
      </c>
    </row>
    <row r="481" s="13" customFormat="1">
      <c r="A481" s="13"/>
      <c r="B481" s="232"/>
      <c r="C481" s="233"/>
      <c r="D481" s="234" t="s">
        <v>139</v>
      </c>
      <c r="E481" s="235" t="s">
        <v>19</v>
      </c>
      <c r="F481" s="236" t="s">
        <v>524</v>
      </c>
      <c r="G481" s="233"/>
      <c r="H481" s="237">
        <v>4.524</v>
      </c>
      <c r="I481" s="238"/>
      <c r="J481" s="233"/>
      <c r="K481" s="233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139</v>
      </c>
      <c r="AU481" s="243" t="s">
        <v>137</v>
      </c>
      <c r="AV481" s="13" t="s">
        <v>137</v>
      </c>
      <c r="AW481" s="13" t="s">
        <v>37</v>
      </c>
      <c r="AX481" s="13" t="s">
        <v>75</v>
      </c>
      <c r="AY481" s="243" t="s">
        <v>129</v>
      </c>
    </row>
    <row r="482" s="13" customFormat="1">
      <c r="A482" s="13"/>
      <c r="B482" s="232"/>
      <c r="C482" s="233"/>
      <c r="D482" s="234" t="s">
        <v>139</v>
      </c>
      <c r="E482" s="235" t="s">
        <v>19</v>
      </c>
      <c r="F482" s="236" t="s">
        <v>525</v>
      </c>
      <c r="G482" s="233"/>
      <c r="H482" s="237">
        <v>3.5190000000000001</v>
      </c>
      <c r="I482" s="238"/>
      <c r="J482" s="233"/>
      <c r="K482" s="233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139</v>
      </c>
      <c r="AU482" s="243" t="s">
        <v>137</v>
      </c>
      <c r="AV482" s="13" t="s">
        <v>137</v>
      </c>
      <c r="AW482" s="13" t="s">
        <v>37</v>
      </c>
      <c r="AX482" s="13" t="s">
        <v>75</v>
      </c>
      <c r="AY482" s="243" t="s">
        <v>129</v>
      </c>
    </row>
    <row r="483" s="13" customFormat="1">
      <c r="A483" s="13"/>
      <c r="B483" s="232"/>
      <c r="C483" s="233"/>
      <c r="D483" s="234" t="s">
        <v>139</v>
      </c>
      <c r="E483" s="235" t="s">
        <v>19</v>
      </c>
      <c r="F483" s="236" t="s">
        <v>526</v>
      </c>
      <c r="G483" s="233"/>
      <c r="H483" s="237">
        <v>0.71999999999999997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139</v>
      </c>
      <c r="AU483" s="243" t="s">
        <v>137</v>
      </c>
      <c r="AV483" s="13" t="s">
        <v>137</v>
      </c>
      <c r="AW483" s="13" t="s">
        <v>37</v>
      </c>
      <c r="AX483" s="13" t="s">
        <v>75</v>
      </c>
      <c r="AY483" s="243" t="s">
        <v>129</v>
      </c>
    </row>
    <row r="484" s="14" customFormat="1">
      <c r="A484" s="14"/>
      <c r="B484" s="244"/>
      <c r="C484" s="245"/>
      <c r="D484" s="234" t="s">
        <v>139</v>
      </c>
      <c r="E484" s="246" t="s">
        <v>19</v>
      </c>
      <c r="F484" s="247" t="s">
        <v>141</v>
      </c>
      <c r="G484" s="245"/>
      <c r="H484" s="248">
        <v>20.030999999999999</v>
      </c>
      <c r="I484" s="249"/>
      <c r="J484" s="245"/>
      <c r="K484" s="245"/>
      <c r="L484" s="250"/>
      <c r="M484" s="251"/>
      <c r="N484" s="252"/>
      <c r="O484" s="252"/>
      <c r="P484" s="252"/>
      <c r="Q484" s="252"/>
      <c r="R484" s="252"/>
      <c r="S484" s="252"/>
      <c r="T484" s="25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4" t="s">
        <v>139</v>
      </c>
      <c r="AU484" s="254" t="s">
        <v>137</v>
      </c>
      <c r="AV484" s="14" t="s">
        <v>136</v>
      </c>
      <c r="AW484" s="14" t="s">
        <v>37</v>
      </c>
      <c r="AX484" s="14" t="s">
        <v>83</v>
      </c>
      <c r="AY484" s="254" t="s">
        <v>129</v>
      </c>
    </row>
    <row r="485" s="2" customFormat="1" ht="16.5" customHeight="1">
      <c r="A485" s="39"/>
      <c r="B485" s="40"/>
      <c r="C485" s="219" t="s">
        <v>527</v>
      </c>
      <c r="D485" s="219" t="s">
        <v>131</v>
      </c>
      <c r="E485" s="220" t="s">
        <v>528</v>
      </c>
      <c r="F485" s="221" t="s">
        <v>529</v>
      </c>
      <c r="G485" s="222" t="s">
        <v>134</v>
      </c>
      <c r="H485" s="223">
        <v>20.030999999999999</v>
      </c>
      <c r="I485" s="224"/>
      <c r="J485" s="225">
        <f>ROUND(I485*H485,2)</f>
        <v>0</v>
      </c>
      <c r="K485" s="221" t="s">
        <v>135</v>
      </c>
      <c r="L485" s="45"/>
      <c r="M485" s="226" t="s">
        <v>19</v>
      </c>
      <c r="N485" s="227" t="s">
        <v>47</v>
      </c>
      <c r="O485" s="85"/>
      <c r="P485" s="228">
        <f>O485*H485</f>
        <v>0</v>
      </c>
      <c r="Q485" s="228">
        <v>0.00013999999999999999</v>
      </c>
      <c r="R485" s="228">
        <f>Q485*H485</f>
        <v>0.0028043399999999998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228</v>
      </c>
      <c r="AT485" s="230" t="s">
        <v>131</v>
      </c>
      <c r="AU485" s="230" t="s">
        <v>137</v>
      </c>
      <c r="AY485" s="18" t="s">
        <v>129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137</v>
      </c>
      <c r="BK485" s="231">
        <f>ROUND(I485*H485,2)</f>
        <v>0</v>
      </c>
      <c r="BL485" s="18" t="s">
        <v>228</v>
      </c>
      <c r="BM485" s="230" t="s">
        <v>530</v>
      </c>
    </row>
    <row r="486" s="15" customFormat="1">
      <c r="A486" s="15"/>
      <c r="B486" s="265"/>
      <c r="C486" s="266"/>
      <c r="D486" s="234" t="s">
        <v>139</v>
      </c>
      <c r="E486" s="267" t="s">
        <v>19</v>
      </c>
      <c r="F486" s="268" t="s">
        <v>164</v>
      </c>
      <c r="G486" s="266"/>
      <c r="H486" s="267" t="s">
        <v>19</v>
      </c>
      <c r="I486" s="269"/>
      <c r="J486" s="266"/>
      <c r="K486" s="266"/>
      <c r="L486" s="270"/>
      <c r="M486" s="271"/>
      <c r="N486" s="272"/>
      <c r="O486" s="272"/>
      <c r="P486" s="272"/>
      <c r="Q486" s="272"/>
      <c r="R486" s="272"/>
      <c r="S486" s="272"/>
      <c r="T486" s="273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74" t="s">
        <v>139</v>
      </c>
      <c r="AU486" s="274" t="s">
        <v>137</v>
      </c>
      <c r="AV486" s="15" t="s">
        <v>83</v>
      </c>
      <c r="AW486" s="15" t="s">
        <v>37</v>
      </c>
      <c r="AX486" s="15" t="s">
        <v>75</v>
      </c>
      <c r="AY486" s="274" t="s">
        <v>129</v>
      </c>
    </row>
    <row r="487" s="13" customFormat="1">
      <c r="A487" s="13"/>
      <c r="B487" s="232"/>
      <c r="C487" s="233"/>
      <c r="D487" s="234" t="s">
        <v>139</v>
      </c>
      <c r="E487" s="235" t="s">
        <v>19</v>
      </c>
      <c r="F487" s="236" t="s">
        <v>521</v>
      </c>
      <c r="G487" s="233"/>
      <c r="H487" s="237">
        <v>3.54</v>
      </c>
      <c r="I487" s="238"/>
      <c r="J487" s="233"/>
      <c r="K487" s="233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139</v>
      </c>
      <c r="AU487" s="243" t="s">
        <v>137</v>
      </c>
      <c r="AV487" s="13" t="s">
        <v>137</v>
      </c>
      <c r="AW487" s="13" t="s">
        <v>37</v>
      </c>
      <c r="AX487" s="13" t="s">
        <v>75</v>
      </c>
      <c r="AY487" s="243" t="s">
        <v>129</v>
      </c>
    </row>
    <row r="488" s="13" customFormat="1">
      <c r="A488" s="13"/>
      <c r="B488" s="232"/>
      <c r="C488" s="233"/>
      <c r="D488" s="234" t="s">
        <v>139</v>
      </c>
      <c r="E488" s="235" t="s">
        <v>19</v>
      </c>
      <c r="F488" s="236" t="s">
        <v>522</v>
      </c>
      <c r="G488" s="233"/>
      <c r="H488" s="237">
        <v>5.2779999999999996</v>
      </c>
      <c r="I488" s="238"/>
      <c r="J488" s="233"/>
      <c r="K488" s="233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139</v>
      </c>
      <c r="AU488" s="243" t="s">
        <v>137</v>
      </c>
      <c r="AV488" s="13" t="s">
        <v>137</v>
      </c>
      <c r="AW488" s="13" t="s">
        <v>37</v>
      </c>
      <c r="AX488" s="13" t="s">
        <v>75</v>
      </c>
      <c r="AY488" s="243" t="s">
        <v>129</v>
      </c>
    </row>
    <row r="489" s="13" customFormat="1">
      <c r="A489" s="13"/>
      <c r="B489" s="232"/>
      <c r="C489" s="233"/>
      <c r="D489" s="234" t="s">
        <v>139</v>
      </c>
      <c r="E489" s="235" t="s">
        <v>19</v>
      </c>
      <c r="F489" s="236" t="s">
        <v>523</v>
      </c>
      <c r="G489" s="233"/>
      <c r="H489" s="237">
        <v>2.4500000000000002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139</v>
      </c>
      <c r="AU489" s="243" t="s">
        <v>137</v>
      </c>
      <c r="AV489" s="13" t="s">
        <v>137</v>
      </c>
      <c r="AW489" s="13" t="s">
        <v>37</v>
      </c>
      <c r="AX489" s="13" t="s">
        <v>75</v>
      </c>
      <c r="AY489" s="243" t="s">
        <v>129</v>
      </c>
    </row>
    <row r="490" s="13" customFormat="1">
      <c r="A490" s="13"/>
      <c r="B490" s="232"/>
      <c r="C490" s="233"/>
      <c r="D490" s="234" t="s">
        <v>139</v>
      </c>
      <c r="E490" s="235" t="s">
        <v>19</v>
      </c>
      <c r="F490" s="236" t="s">
        <v>524</v>
      </c>
      <c r="G490" s="233"/>
      <c r="H490" s="237">
        <v>4.524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139</v>
      </c>
      <c r="AU490" s="243" t="s">
        <v>137</v>
      </c>
      <c r="AV490" s="13" t="s">
        <v>137</v>
      </c>
      <c r="AW490" s="13" t="s">
        <v>37</v>
      </c>
      <c r="AX490" s="13" t="s">
        <v>75</v>
      </c>
      <c r="AY490" s="243" t="s">
        <v>129</v>
      </c>
    </row>
    <row r="491" s="13" customFormat="1">
      <c r="A491" s="13"/>
      <c r="B491" s="232"/>
      <c r="C491" s="233"/>
      <c r="D491" s="234" t="s">
        <v>139</v>
      </c>
      <c r="E491" s="235" t="s">
        <v>19</v>
      </c>
      <c r="F491" s="236" t="s">
        <v>525</v>
      </c>
      <c r="G491" s="233"/>
      <c r="H491" s="237">
        <v>3.5190000000000001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139</v>
      </c>
      <c r="AU491" s="243" t="s">
        <v>137</v>
      </c>
      <c r="AV491" s="13" t="s">
        <v>137</v>
      </c>
      <c r="AW491" s="13" t="s">
        <v>37</v>
      </c>
      <c r="AX491" s="13" t="s">
        <v>75</v>
      </c>
      <c r="AY491" s="243" t="s">
        <v>129</v>
      </c>
    </row>
    <row r="492" s="13" customFormat="1">
      <c r="A492" s="13"/>
      <c r="B492" s="232"/>
      <c r="C492" s="233"/>
      <c r="D492" s="234" t="s">
        <v>139</v>
      </c>
      <c r="E492" s="235" t="s">
        <v>19</v>
      </c>
      <c r="F492" s="236" t="s">
        <v>526</v>
      </c>
      <c r="G492" s="233"/>
      <c r="H492" s="237">
        <v>0.71999999999999997</v>
      </c>
      <c r="I492" s="238"/>
      <c r="J492" s="233"/>
      <c r="K492" s="233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139</v>
      </c>
      <c r="AU492" s="243" t="s">
        <v>137</v>
      </c>
      <c r="AV492" s="13" t="s">
        <v>137</v>
      </c>
      <c r="AW492" s="13" t="s">
        <v>37</v>
      </c>
      <c r="AX492" s="13" t="s">
        <v>75</v>
      </c>
      <c r="AY492" s="243" t="s">
        <v>129</v>
      </c>
    </row>
    <row r="493" s="14" customFormat="1">
      <c r="A493" s="14"/>
      <c r="B493" s="244"/>
      <c r="C493" s="245"/>
      <c r="D493" s="234" t="s">
        <v>139</v>
      </c>
      <c r="E493" s="246" t="s">
        <v>19</v>
      </c>
      <c r="F493" s="247" t="s">
        <v>141</v>
      </c>
      <c r="G493" s="245"/>
      <c r="H493" s="248">
        <v>20.030999999999999</v>
      </c>
      <c r="I493" s="249"/>
      <c r="J493" s="245"/>
      <c r="K493" s="245"/>
      <c r="L493" s="250"/>
      <c r="M493" s="251"/>
      <c r="N493" s="252"/>
      <c r="O493" s="252"/>
      <c r="P493" s="252"/>
      <c r="Q493" s="252"/>
      <c r="R493" s="252"/>
      <c r="S493" s="252"/>
      <c r="T493" s="25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4" t="s">
        <v>139</v>
      </c>
      <c r="AU493" s="254" t="s">
        <v>137</v>
      </c>
      <c r="AV493" s="14" t="s">
        <v>136</v>
      </c>
      <c r="AW493" s="14" t="s">
        <v>37</v>
      </c>
      <c r="AX493" s="14" t="s">
        <v>83</v>
      </c>
      <c r="AY493" s="254" t="s">
        <v>129</v>
      </c>
    </row>
    <row r="494" s="2" customFormat="1" ht="16.5" customHeight="1">
      <c r="A494" s="39"/>
      <c r="B494" s="40"/>
      <c r="C494" s="219" t="s">
        <v>531</v>
      </c>
      <c r="D494" s="219" t="s">
        <v>131</v>
      </c>
      <c r="E494" s="220" t="s">
        <v>532</v>
      </c>
      <c r="F494" s="221" t="s">
        <v>533</v>
      </c>
      <c r="G494" s="222" t="s">
        <v>134</v>
      </c>
      <c r="H494" s="223">
        <v>20.030999999999999</v>
      </c>
      <c r="I494" s="224"/>
      <c r="J494" s="225">
        <f>ROUND(I494*H494,2)</f>
        <v>0</v>
      </c>
      <c r="K494" s="221" t="s">
        <v>135</v>
      </c>
      <c r="L494" s="45"/>
      <c r="M494" s="226" t="s">
        <v>19</v>
      </c>
      <c r="N494" s="227" t="s">
        <v>47</v>
      </c>
      <c r="O494" s="85"/>
      <c r="P494" s="228">
        <f>O494*H494</f>
        <v>0</v>
      </c>
      <c r="Q494" s="228">
        <v>0.00012999999999999999</v>
      </c>
      <c r="R494" s="228">
        <f>Q494*H494</f>
        <v>0.0026040299999999998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228</v>
      </c>
      <c r="AT494" s="230" t="s">
        <v>131</v>
      </c>
      <c r="AU494" s="230" t="s">
        <v>137</v>
      </c>
      <c r="AY494" s="18" t="s">
        <v>129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137</v>
      </c>
      <c r="BK494" s="231">
        <f>ROUND(I494*H494,2)</f>
        <v>0</v>
      </c>
      <c r="BL494" s="18" t="s">
        <v>228</v>
      </c>
      <c r="BM494" s="230" t="s">
        <v>534</v>
      </c>
    </row>
    <row r="495" s="15" customFormat="1">
      <c r="A495" s="15"/>
      <c r="B495" s="265"/>
      <c r="C495" s="266"/>
      <c r="D495" s="234" t="s">
        <v>139</v>
      </c>
      <c r="E495" s="267" t="s">
        <v>19</v>
      </c>
      <c r="F495" s="268" t="s">
        <v>164</v>
      </c>
      <c r="G495" s="266"/>
      <c r="H495" s="267" t="s">
        <v>19</v>
      </c>
      <c r="I495" s="269"/>
      <c r="J495" s="266"/>
      <c r="K495" s="266"/>
      <c r="L495" s="270"/>
      <c r="M495" s="271"/>
      <c r="N495" s="272"/>
      <c r="O495" s="272"/>
      <c r="P495" s="272"/>
      <c r="Q495" s="272"/>
      <c r="R495" s="272"/>
      <c r="S495" s="272"/>
      <c r="T495" s="273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74" t="s">
        <v>139</v>
      </c>
      <c r="AU495" s="274" t="s">
        <v>137</v>
      </c>
      <c r="AV495" s="15" t="s">
        <v>83</v>
      </c>
      <c r="AW495" s="15" t="s">
        <v>37</v>
      </c>
      <c r="AX495" s="15" t="s">
        <v>75</v>
      </c>
      <c r="AY495" s="274" t="s">
        <v>129</v>
      </c>
    </row>
    <row r="496" s="13" customFormat="1">
      <c r="A496" s="13"/>
      <c r="B496" s="232"/>
      <c r="C496" s="233"/>
      <c r="D496" s="234" t="s">
        <v>139</v>
      </c>
      <c r="E496" s="235" t="s">
        <v>19</v>
      </c>
      <c r="F496" s="236" t="s">
        <v>521</v>
      </c>
      <c r="G496" s="233"/>
      <c r="H496" s="237">
        <v>3.54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139</v>
      </c>
      <c r="AU496" s="243" t="s">
        <v>137</v>
      </c>
      <c r="AV496" s="13" t="s">
        <v>137</v>
      </c>
      <c r="AW496" s="13" t="s">
        <v>37</v>
      </c>
      <c r="AX496" s="13" t="s">
        <v>75</v>
      </c>
      <c r="AY496" s="243" t="s">
        <v>129</v>
      </c>
    </row>
    <row r="497" s="13" customFormat="1">
      <c r="A497" s="13"/>
      <c r="B497" s="232"/>
      <c r="C497" s="233"/>
      <c r="D497" s="234" t="s">
        <v>139</v>
      </c>
      <c r="E497" s="235" t="s">
        <v>19</v>
      </c>
      <c r="F497" s="236" t="s">
        <v>522</v>
      </c>
      <c r="G497" s="233"/>
      <c r="H497" s="237">
        <v>5.2779999999999996</v>
      </c>
      <c r="I497" s="238"/>
      <c r="J497" s="233"/>
      <c r="K497" s="233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139</v>
      </c>
      <c r="AU497" s="243" t="s">
        <v>137</v>
      </c>
      <c r="AV497" s="13" t="s">
        <v>137</v>
      </c>
      <c r="AW497" s="13" t="s">
        <v>37</v>
      </c>
      <c r="AX497" s="13" t="s">
        <v>75</v>
      </c>
      <c r="AY497" s="243" t="s">
        <v>129</v>
      </c>
    </row>
    <row r="498" s="13" customFormat="1">
      <c r="A498" s="13"/>
      <c r="B498" s="232"/>
      <c r="C498" s="233"/>
      <c r="D498" s="234" t="s">
        <v>139</v>
      </c>
      <c r="E498" s="235" t="s">
        <v>19</v>
      </c>
      <c r="F498" s="236" t="s">
        <v>523</v>
      </c>
      <c r="G498" s="233"/>
      <c r="H498" s="237">
        <v>2.4500000000000002</v>
      </c>
      <c r="I498" s="238"/>
      <c r="J498" s="233"/>
      <c r="K498" s="233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139</v>
      </c>
      <c r="AU498" s="243" t="s">
        <v>137</v>
      </c>
      <c r="AV498" s="13" t="s">
        <v>137</v>
      </c>
      <c r="AW498" s="13" t="s">
        <v>37</v>
      </c>
      <c r="AX498" s="13" t="s">
        <v>75</v>
      </c>
      <c r="AY498" s="243" t="s">
        <v>129</v>
      </c>
    </row>
    <row r="499" s="13" customFormat="1">
      <c r="A499" s="13"/>
      <c r="B499" s="232"/>
      <c r="C499" s="233"/>
      <c r="D499" s="234" t="s">
        <v>139</v>
      </c>
      <c r="E499" s="235" t="s">
        <v>19</v>
      </c>
      <c r="F499" s="236" t="s">
        <v>524</v>
      </c>
      <c r="G499" s="233"/>
      <c r="H499" s="237">
        <v>4.524</v>
      </c>
      <c r="I499" s="238"/>
      <c r="J499" s="233"/>
      <c r="K499" s="233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139</v>
      </c>
      <c r="AU499" s="243" t="s">
        <v>137</v>
      </c>
      <c r="AV499" s="13" t="s">
        <v>137</v>
      </c>
      <c r="AW499" s="13" t="s">
        <v>37</v>
      </c>
      <c r="AX499" s="13" t="s">
        <v>75</v>
      </c>
      <c r="AY499" s="243" t="s">
        <v>129</v>
      </c>
    </row>
    <row r="500" s="13" customFormat="1">
      <c r="A500" s="13"/>
      <c r="B500" s="232"/>
      <c r="C500" s="233"/>
      <c r="D500" s="234" t="s">
        <v>139</v>
      </c>
      <c r="E500" s="235" t="s">
        <v>19</v>
      </c>
      <c r="F500" s="236" t="s">
        <v>525</v>
      </c>
      <c r="G500" s="233"/>
      <c r="H500" s="237">
        <v>3.5190000000000001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139</v>
      </c>
      <c r="AU500" s="243" t="s">
        <v>137</v>
      </c>
      <c r="AV500" s="13" t="s">
        <v>137</v>
      </c>
      <c r="AW500" s="13" t="s">
        <v>37</v>
      </c>
      <c r="AX500" s="13" t="s">
        <v>75</v>
      </c>
      <c r="AY500" s="243" t="s">
        <v>129</v>
      </c>
    </row>
    <row r="501" s="13" customFormat="1">
      <c r="A501" s="13"/>
      <c r="B501" s="232"/>
      <c r="C501" s="233"/>
      <c r="D501" s="234" t="s">
        <v>139</v>
      </c>
      <c r="E501" s="235" t="s">
        <v>19</v>
      </c>
      <c r="F501" s="236" t="s">
        <v>526</v>
      </c>
      <c r="G501" s="233"/>
      <c r="H501" s="237">
        <v>0.71999999999999997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139</v>
      </c>
      <c r="AU501" s="243" t="s">
        <v>137</v>
      </c>
      <c r="AV501" s="13" t="s">
        <v>137</v>
      </c>
      <c r="AW501" s="13" t="s">
        <v>37</v>
      </c>
      <c r="AX501" s="13" t="s">
        <v>75</v>
      </c>
      <c r="AY501" s="243" t="s">
        <v>129</v>
      </c>
    </row>
    <row r="502" s="14" customFormat="1">
      <c r="A502" s="14"/>
      <c r="B502" s="244"/>
      <c r="C502" s="245"/>
      <c r="D502" s="234" t="s">
        <v>139</v>
      </c>
      <c r="E502" s="246" t="s">
        <v>19</v>
      </c>
      <c r="F502" s="247" t="s">
        <v>141</v>
      </c>
      <c r="G502" s="245"/>
      <c r="H502" s="248">
        <v>20.030999999999999</v>
      </c>
      <c r="I502" s="249"/>
      <c r="J502" s="245"/>
      <c r="K502" s="245"/>
      <c r="L502" s="250"/>
      <c r="M502" s="251"/>
      <c r="N502" s="252"/>
      <c r="O502" s="252"/>
      <c r="P502" s="252"/>
      <c r="Q502" s="252"/>
      <c r="R502" s="252"/>
      <c r="S502" s="252"/>
      <c r="T502" s="25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4" t="s">
        <v>139</v>
      </c>
      <c r="AU502" s="254" t="s">
        <v>137</v>
      </c>
      <c r="AV502" s="14" t="s">
        <v>136</v>
      </c>
      <c r="AW502" s="14" t="s">
        <v>37</v>
      </c>
      <c r="AX502" s="14" t="s">
        <v>83</v>
      </c>
      <c r="AY502" s="254" t="s">
        <v>129</v>
      </c>
    </row>
    <row r="503" s="12" customFormat="1" ht="22.8" customHeight="1">
      <c r="A503" s="12"/>
      <c r="B503" s="203"/>
      <c r="C503" s="204"/>
      <c r="D503" s="205" t="s">
        <v>74</v>
      </c>
      <c r="E503" s="217" t="s">
        <v>535</v>
      </c>
      <c r="F503" s="217" t="s">
        <v>536</v>
      </c>
      <c r="G503" s="204"/>
      <c r="H503" s="204"/>
      <c r="I503" s="207"/>
      <c r="J503" s="218">
        <f>BK503</f>
        <v>0</v>
      </c>
      <c r="K503" s="204"/>
      <c r="L503" s="209"/>
      <c r="M503" s="210"/>
      <c r="N503" s="211"/>
      <c r="O503" s="211"/>
      <c r="P503" s="212">
        <f>SUM(P504:P508)</f>
        <v>0</v>
      </c>
      <c r="Q503" s="211"/>
      <c r="R503" s="212">
        <f>SUM(R504:R508)</f>
        <v>0.00013025999999999999</v>
      </c>
      <c r="S503" s="211"/>
      <c r="T503" s="213">
        <f>SUM(T504:T508)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14" t="s">
        <v>137</v>
      </c>
      <c r="AT503" s="215" t="s">
        <v>74</v>
      </c>
      <c r="AU503" s="215" t="s">
        <v>83</v>
      </c>
      <c r="AY503" s="214" t="s">
        <v>129</v>
      </c>
      <c r="BK503" s="216">
        <f>SUM(BK504:BK508)</f>
        <v>0</v>
      </c>
    </row>
    <row r="504" s="2" customFormat="1" ht="21.75" customHeight="1">
      <c r="A504" s="39"/>
      <c r="B504" s="40"/>
      <c r="C504" s="219" t="s">
        <v>537</v>
      </c>
      <c r="D504" s="219" t="s">
        <v>131</v>
      </c>
      <c r="E504" s="220" t="s">
        <v>538</v>
      </c>
      <c r="F504" s="221" t="s">
        <v>539</v>
      </c>
      <c r="G504" s="222" t="s">
        <v>134</v>
      </c>
      <c r="H504" s="223">
        <v>0.501</v>
      </c>
      <c r="I504" s="224"/>
      <c r="J504" s="225">
        <f>ROUND(I504*H504,2)</f>
        <v>0</v>
      </c>
      <c r="K504" s="221" t="s">
        <v>135</v>
      </c>
      <c r="L504" s="45"/>
      <c r="M504" s="226" t="s">
        <v>19</v>
      </c>
      <c r="N504" s="227" t="s">
        <v>47</v>
      </c>
      <c r="O504" s="85"/>
      <c r="P504" s="228">
        <f>O504*H504</f>
        <v>0</v>
      </c>
      <c r="Q504" s="228">
        <v>0.00025999999999999998</v>
      </c>
      <c r="R504" s="228">
        <f>Q504*H504</f>
        <v>0.00013025999999999999</v>
      </c>
      <c r="S504" s="228">
        <v>0</v>
      </c>
      <c r="T504" s="229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0" t="s">
        <v>228</v>
      </c>
      <c r="AT504" s="230" t="s">
        <v>131</v>
      </c>
      <c r="AU504" s="230" t="s">
        <v>137</v>
      </c>
      <c r="AY504" s="18" t="s">
        <v>129</v>
      </c>
      <c r="BE504" s="231">
        <f>IF(N504="základní",J504,0)</f>
        <v>0</v>
      </c>
      <c r="BF504" s="231">
        <f>IF(N504="snížená",J504,0)</f>
        <v>0</v>
      </c>
      <c r="BG504" s="231">
        <f>IF(N504="zákl. přenesená",J504,0)</f>
        <v>0</v>
      </c>
      <c r="BH504" s="231">
        <f>IF(N504="sníž. přenesená",J504,0)</f>
        <v>0</v>
      </c>
      <c r="BI504" s="231">
        <f>IF(N504="nulová",J504,0)</f>
        <v>0</v>
      </c>
      <c r="BJ504" s="18" t="s">
        <v>137</v>
      </c>
      <c r="BK504" s="231">
        <f>ROUND(I504*H504,2)</f>
        <v>0</v>
      </c>
      <c r="BL504" s="18" t="s">
        <v>228</v>
      </c>
      <c r="BM504" s="230" t="s">
        <v>540</v>
      </c>
    </row>
    <row r="505" s="15" customFormat="1">
      <c r="A505" s="15"/>
      <c r="B505" s="265"/>
      <c r="C505" s="266"/>
      <c r="D505" s="234" t="s">
        <v>139</v>
      </c>
      <c r="E505" s="267" t="s">
        <v>19</v>
      </c>
      <c r="F505" s="268" t="s">
        <v>164</v>
      </c>
      <c r="G505" s="266"/>
      <c r="H505" s="267" t="s">
        <v>19</v>
      </c>
      <c r="I505" s="269"/>
      <c r="J505" s="266"/>
      <c r="K505" s="266"/>
      <c r="L505" s="270"/>
      <c r="M505" s="271"/>
      <c r="N505" s="272"/>
      <c r="O505" s="272"/>
      <c r="P505" s="272"/>
      <c r="Q505" s="272"/>
      <c r="R505" s="272"/>
      <c r="S505" s="272"/>
      <c r="T505" s="273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74" t="s">
        <v>139</v>
      </c>
      <c r="AU505" s="274" t="s">
        <v>137</v>
      </c>
      <c r="AV505" s="15" t="s">
        <v>83</v>
      </c>
      <c r="AW505" s="15" t="s">
        <v>37</v>
      </c>
      <c r="AX505" s="15" t="s">
        <v>75</v>
      </c>
      <c r="AY505" s="274" t="s">
        <v>129</v>
      </c>
    </row>
    <row r="506" s="15" customFormat="1">
      <c r="A506" s="15"/>
      <c r="B506" s="265"/>
      <c r="C506" s="266"/>
      <c r="D506" s="234" t="s">
        <v>139</v>
      </c>
      <c r="E506" s="267" t="s">
        <v>19</v>
      </c>
      <c r="F506" s="268" t="s">
        <v>165</v>
      </c>
      <c r="G506" s="266"/>
      <c r="H506" s="267" t="s">
        <v>19</v>
      </c>
      <c r="I506" s="269"/>
      <c r="J506" s="266"/>
      <c r="K506" s="266"/>
      <c r="L506" s="270"/>
      <c r="M506" s="271"/>
      <c r="N506" s="272"/>
      <c r="O506" s="272"/>
      <c r="P506" s="272"/>
      <c r="Q506" s="272"/>
      <c r="R506" s="272"/>
      <c r="S506" s="272"/>
      <c r="T506" s="273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4" t="s">
        <v>139</v>
      </c>
      <c r="AU506" s="274" t="s">
        <v>137</v>
      </c>
      <c r="AV506" s="15" t="s">
        <v>83</v>
      </c>
      <c r="AW506" s="15" t="s">
        <v>37</v>
      </c>
      <c r="AX506" s="15" t="s">
        <v>75</v>
      </c>
      <c r="AY506" s="274" t="s">
        <v>129</v>
      </c>
    </row>
    <row r="507" s="13" customFormat="1">
      <c r="A507" s="13"/>
      <c r="B507" s="232"/>
      <c r="C507" s="233"/>
      <c r="D507" s="234" t="s">
        <v>139</v>
      </c>
      <c r="E507" s="235" t="s">
        <v>19</v>
      </c>
      <c r="F507" s="236" t="s">
        <v>166</v>
      </c>
      <c r="G507" s="233"/>
      <c r="H507" s="237">
        <v>0.501</v>
      </c>
      <c r="I507" s="238"/>
      <c r="J507" s="233"/>
      <c r="K507" s="233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139</v>
      </c>
      <c r="AU507" s="243" t="s">
        <v>137</v>
      </c>
      <c r="AV507" s="13" t="s">
        <v>137</v>
      </c>
      <c r="AW507" s="13" t="s">
        <v>37</v>
      </c>
      <c r="AX507" s="13" t="s">
        <v>75</v>
      </c>
      <c r="AY507" s="243" t="s">
        <v>129</v>
      </c>
    </row>
    <row r="508" s="14" customFormat="1">
      <c r="A508" s="14"/>
      <c r="B508" s="244"/>
      <c r="C508" s="245"/>
      <c r="D508" s="234" t="s">
        <v>139</v>
      </c>
      <c r="E508" s="246" t="s">
        <v>19</v>
      </c>
      <c r="F508" s="247" t="s">
        <v>141</v>
      </c>
      <c r="G508" s="245"/>
      <c r="H508" s="248">
        <v>0.501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4" t="s">
        <v>139</v>
      </c>
      <c r="AU508" s="254" t="s">
        <v>137</v>
      </c>
      <c r="AV508" s="14" t="s">
        <v>136</v>
      </c>
      <c r="AW508" s="14" t="s">
        <v>37</v>
      </c>
      <c r="AX508" s="14" t="s">
        <v>83</v>
      </c>
      <c r="AY508" s="254" t="s">
        <v>129</v>
      </c>
    </row>
    <row r="509" s="12" customFormat="1" ht="22.8" customHeight="1">
      <c r="A509" s="12"/>
      <c r="B509" s="203"/>
      <c r="C509" s="204"/>
      <c r="D509" s="205" t="s">
        <v>74</v>
      </c>
      <c r="E509" s="217" t="s">
        <v>541</v>
      </c>
      <c r="F509" s="217" t="s">
        <v>542</v>
      </c>
      <c r="G509" s="204"/>
      <c r="H509" s="204"/>
      <c r="I509" s="207"/>
      <c r="J509" s="218">
        <f>BK509</f>
        <v>0</v>
      </c>
      <c r="K509" s="204"/>
      <c r="L509" s="209"/>
      <c r="M509" s="210"/>
      <c r="N509" s="211"/>
      <c r="O509" s="211"/>
      <c r="P509" s="212">
        <f>SUM(P510:P518)</f>
        <v>0</v>
      </c>
      <c r="Q509" s="211"/>
      <c r="R509" s="212">
        <f>SUM(R510:R518)</f>
        <v>0.1127412</v>
      </c>
      <c r="S509" s="211"/>
      <c r="T509" s="213">
        <f>SUM(T510:T518)</f>
        <v>0.063179999999999986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14" t="s">
        <v>137</v>
      </c>
      <c r="AT509" s="215" t="s">
        <v>74</v>
      </c>
      <c r="AU509" s="215" t="s">
        <v>83</v>
      </c>
      <c r="AY509" s="214" t="s">
        <v>129</v>
      </c>
      <c r="BK509" s="216">
        <f>SUM(BK510:BK518)</f>
        <v>0</v>
      </c>
    </row>
    <row r="510" s="2" customFormat="1" ht="16.5" customHeight="1">
      <c r="A510" s="39"/>
      <c r="B510" s="40"/>
      <c r="C510" s="219" t="s">
        <v>543</v>
      </c>
      <c r="D510" s="219" t="s">
        <v>131</v>
      </c>
      <c r="E510" s="220" t="s">
        <v>544</v>
      </c>
      <c r="F510" s="221" t="s">
        <v>545</v>
      </c>
      <c r="G510" s="222" t="s">
        <v>134</v>
      </c>
      <c r="H510" s="223">
        <v>3.5099999999999998</v>
      </c>
      <c r="I510" s="224"/>
      <c r="J510" s="225">
        <f>ROUND(I510*H510,2)</f>
        <v>0</v>
      </c>
      <c r="K510" s="221" t="s">
        <v>135</v>
      </c>
      <c r="L510" s="45"/>
      <c r="M510" s="226" t="s">
        <v>19</v>
      </c>
      <c r="N510" s="227" t="s">
        <v>47</v>
      </c>
      <c r="O510" s="85"/>
      <c r="P510" s="228">
        <f>O510*H510</f>
        <v>0</v>
      </c>
      <c r="Q510" s="228">
        <v>0</v>
      </c>
      <c r="R510" s="228">
        <f>Q510*H510</f>
        <v>0</v>
      </c>
      <c r="S510" s="228">
        <v>0.017999999999999999</v>
      </c>
      <c r="T510" s="229">
        <f>S510*H510</f>
        <v>0.063179999999999986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0" t="s">
        <v>228</v>
      </c>
      <c r="AT510" s="230" t="s">
        <v>131</v>
      </c>
      <c r="AU510" s="230" t="s">
        <v>137</v>
      </c>
      <c r="AY510" s="18" t="s">
        <v>129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8" t="s">
        <v>137</v>
      </c>
      <c r="BK510" s="231">
        <f>ROUND(I510*H510,2)</f>
        <v>0</v>
      </c>
      <c r="BL510" s="18" t="s">
        <v>228</v>
      </c>
      <c r="BM510" s="230" t="s">
        <v>546</v>
      </c>
    </row>
    <row r="511" s="15" customFormat="1">
      <c r="A511" s="15"/>
      <c r="B511" s="265"/>
      <c r="C511" s="266"/>
      <c r="D511" s="234" t="s">
        <v>139</v>
      </c>
      <c r="E511" s="267" t="s">
        <v>19</v>
      </c>
      <c r="F511" s="268" t="s">
        <v>164</v>
      </c>
      <c r="G511" s="266"/>
      <c r="H511" s="267" t="s">
        <v>19</v>
      </c>
      <c r="I511" s="269"/>
      <c r="J511" s="266"/>
      <c r="K511" s="266"/>
      <c r="L511" s="270"/>
      <c r="M511" s="271"/>
      <c r="N511" s="272"/>
      <c r="O511" s="272"/>
      <c r="P511" s="272"/>
      <c r="Q511" s="272"/>
      <c r="R511" s="272"/>
      <c r="S511" s="272"/>
      <c r="T511" s="273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74" t="s">
        <v>139</v>
      </c>
      <c r="AU511" s="274" t="s">
        <v>137</v>
      </c>
      <c r="AV511" s="15" t="s">
        <v>83</v>
      </c>
      <c r="AW511" s="15" t="s">
        <v>37</v>
      </c>
      <c r="AX511" s="15" t="s">
        <v>75</v>
      </c>
      <c r="AY511" s="274" t="s">
        <v>129</v>
      </c>
    </row>
    <row r="512" s="13" customFormat="1">
      <c r="A512" s="13"/>
      <c r="B512" s="232"/>
      <c r="C512" s="233"/>
      <c r="D512" s="234" t="s">
        <v>139</v>
      </c>
      <c r="E512" s="235" t="s">
        <v>19</v>
      </c>
      <c r="F512" s="236" t="s">
        <v>547</v>
      </c>
      <c r="G512" s="233"/>
      <c r="H512" s="237">
        <v>3.5099999999999998</v>
      </c>
      <c r="I512" s="238"/>
      <c r="J512" s="233"/>
      <c r="K512" s="233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139</v>
      </c>
      <c r="AU512" s="243" t="s">
        <v>137</v>
      </c>
      <c r="AV512" s="13" t="s">
        <v>137</v>
      </c>
      <c r="AW512" s="13" t="s">
        <v>37</v>
      </c>
      <c r="AX512" s="13" t="s">
        <v>75</v>
      </c>
      <c r="AY512" s="243" t="s">
        <v>129</v>
      </c>
    </row>
    <row r="513" s="14" customFormat="1">
      <c r="A513" s="14"/>
      <c r="B513" s="244"/>
      <c r="C513" s="245"/>
      <c r="D513" s="234" t="s">
        <v>139</v>
      </c>
      <c r="E513" s="246" t="s">
        <v>19</v>
      </c>
      <c r="F513" s="247" t="s">
        <v>141</v>
      </c>
      <c r="G513" s="245"/>
      <c r="H513" s="248">
        <v>3.5099999999999998</v>
      </c>
      <c r="I513" s="249"/>
      <c r="J513" s="245"/>
      <c r="K513" s="245"/>
      <c r="L513" s="250"/>
      <c r="M513" s="251"/>
      <c r="N513" s="252"/>
      <c r="O513" s="252"/>
      <c r="P513" s="252"/>
      <c r="Q513" s="252"/>
      <c r="R513" s="252"/>
      <c r="S513" s="252"/>
      <c r="T513" s="25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4" t="s">
        <v>139</v>
      </c>
      <c r="AU513" s="254" t="s">
        <v>137</v>
      </c>
      <c r="AV513" s="14" t="s">
        <v>136</v>
      </c>
      <c r="AW513" s="14" t="s">
        <v>37</v>
      </c>
      <c r="AX513" s="14" t="s">
        <v>83</v>
      </c>
      <c r="AY513" s="254" t="s">
        <v>129</v>
      </c>
    </row>
    <row r="514" s="2" customFormat="1" ht="21.75" customHeight="1">
      <c r="A514" s="39"/>
      <c r="B514" s="40"/>
      <c r="C514" s="219" t="s">
        <v>548</v>
      </c>
      <c r="D514" s="219" t="s">
        <v>131</v>
      </c>
      <c r="E514" s="220" t="s">
        <v>549</v>
      </c>
      <c r="F514" s="221" t="s">
        <v>550</v>
      </c>
      <c r="G514" s="222" t="s">
        <v>134</v>
      </c>
      <c r="H514" s="223">
        <v>3.5099999999999998</v>
      </c>
      <c r="I514" s="224"/>
      <c r="J514" s="225">
        <f>ROUND(I514*H514,2)</f>
        <v>0</v>
      </c>
      <c r="K514" s="221" t="s">
        <v>135</v>
      </c>
      <c r="L514" s="45"/>
      <c r="M514" s="226" t="s">
        <v>19</v>
      </c>
      <c r="N514" s="227" t="s">
        <v>47</v>
      </c>
      <c r="O514" s="85"/>
      <c r="P514" s="228">
        <f>O514*H514</f>
        <v>0</v>
      </c>
      <c r="Q514" s="228">
        <v>0.032120000000000003</v>
      </c>
      <c r="R514" s="228">
        <f>Q514*H514</f>
        <v>0.1127412</v>
      </c>
      <c r="S514" s="228">
        <v>0</v>
      </c>
      <c r="T514" s="22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0" t="s">
        <v>228</v>
      </c>
      <c r="AT514" s="230" t="s">
        <v>131</v>
      </c>
      <c r="AU514" s="230" t="s">
        <v>137</v>
      </c>
      <c r="AY514" s="18" t="s">
        <v>129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8" t="s">
        <v>137</v>
      </c>
      <c r="BK514" s="231">
        <f>ROUND(I514*H514,2)</f>
        <v>0</v>
      </c>
      <c r="BL514" s="18" t="s">
        <v>228</v>
      </c>
      <c r="BM514" s="230" t="s">
        <v>551</v>
      </c>
    </row>
    <row r="515" s="15" customFormat="1">
      <c r="A515" s="15"/>
      <c r="B515" s="265"/>
      <c r="C515" s="266"/>
      <c r="D515" s="234" t="s">
        <v>139</v>
      </c>
      <c r="E515" s="267" t="s">
        <v>19</v>
      </c>
      <c r="F515" s="268" t="s">
        <v>164</v>
      </c>
      <c r="G515" s="266"/>
      <c r="H515" s="267" t="s">
        <v>19</v>
      </c>
      <c r="I515" s="269"/>
      <c r="J515" s="266"/>
      <c r="K515" s="266"/>
      <c r="L515" s="270"/>
      <c r="M515" s="271"/>
      <c r="N515" s="272"/>
      <c r="O515" s="272"/>
      <c r="P515" s="272"/>
      <c r="Q515" s="272"/>
      <c r="R515" s="272"/>
      <c r="S515" s="272"/>
      <c r="T515" s="273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74" t="s">
        <v>139</v>
      </c>
      <c r="AU515" s="274" t="s">
        <v>137</v>
      </c>
      <c r="AV515" s="15" t="s">
        <v>83</v>
      </c>
      <c r="AW515" s="15" t="s">
        <v>37</v>
      </c>
      <c r="AX515" s="15" t="s">
        <v>75</v>
      </c>
      <c r="AY515" s="274" t="s">
        <v>129</v>
      </c>
    </row>
    <row r="516" s="13" customFormat="1">
      <c r="A516" s="13"/>
      <c r="B516" s="232"/>
      <c r="C516" s="233"/>
      <c r="D516" s="234" t="s">
        <v>139</v>
      </c>
      <c r="E516" s="235" t="s">
        <v>19</v>
      </c>
      <c r="F516" s="236" t="s">
        <v>547</v>
      </c>
      <c r="G516" s="233"/>
      <c r="H516" s="237">
        <v>3.5099999999999998</v>
      </c>
      <c r="I516" s="238"/>
      <c r="J516" s="233"/>
      <c r="K516" s="233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139</v>
      </c>
      <c r="AU516" s="243" t="s">
        <v>137</v>
      </c>
      <c r="AV516" s="13" t="s">
        <v>137</v>
      </c>
      <c r="AW516" s="13" t="s">
        <v>37</v>
      </c>
      <c r="AX516" s="13" t="s">
        <v>75</v>
      </c>
      <c r="AY516" s="243" t="s">
        <v>129</v>
      </c>
    </row>
    <row r="517" s="14" customFormat="1">
      <c r="A517" s="14"/>
      <c r="B517" s="244"/>
      <c r="C517" s="245"/>
      <c r="D517" s="234" t="s">
        <v>139</v>
      </c>
      <c r="E517" s="246" t="s">
        <v>19</v>
      </c>
      <c r="F517" s="247" t="s">
        <v>141</v>
      </c>
      <c r="G517" s="245"/>
      <c r="H517" s="248">
        <v>3.5099999999999998</v>
      </c>
      <c r="I517" s="249"/>
      <c r="J517" s="245"/>
      <c r="K517" s="245"/>
      <c r="L517" s="250"/>
      <c r="M517" s="251"/>
      <c r="N517" s="252"/>
      <c r="O517" s="252"/>
      <c r="P517" s="252"/>
      <c r="Q517" s="252"/>
      <c r="R517" s="252"/>
      <c r="S517" s="252"/>
      <c r="T517" s="25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4" t="s">
        <v>139</v>
      </c>
      <c r="AU517" s="254" t="s">
        <v>137</v>
      </c>
      <c r="AV517" s="14" t="s">
        <v>136</v>
      </c>
      <c r="AW517" s="14" t="s">
        <v>37</v>
      </c>
      <c r="AX517" s="14" t="s">
        <v>83</v>
      </c>
      <c r="AY517" s="254" t="s">
        <v>129</v>
      </c>
    </row>
    <row r="518" s="2" customFormat="1" ht="21.75" customHeight="1">
      <c r="A518" s="39"/>
      <c r="B518" s="40"/>
      <c r="C518" s="219" t="s">
        <v>552</v>
      </c>
      <c r="D518" s="219" t="s">
        <v>131</v>
      </c>
      <c r="E518" s="220" t="s">
        <v>553</v>
      </c>
      <c r="F518" s="221" t="s">
        <v>554</v>
      </c>
      <c r="G518" s="222" t="s">
        <v>357</v>
      </c>
      <c r="H518" s="275"/>
      <c r="I518" s="224"/>
      <c r="J518" s="225">
        <f>ROUND(I518*H518,2)</f>
        <v>0</v>
      </c>
      <c r="K518" s="221" t="s">
        <v>135</v>
      </c>
      <c r="L518" s="45"/>
      <c r="M518" s="226" t="s">
        <v>19</v>
      </c>
      <c r="N518" s="227" t="s">
        <v>47</v>
      </c>
      <c r="O518" s="85"/>
      <c r="P518" s="228">
        <f>O518*H518</f>
        <v>0</v>
      </c>
      <c r="Q518" s="228">
        <v>0</v>
      </c>
      <c r="R518" s="228">
        <f>Q518*H518</f>
        <v>0</v>
      </c>
      <c r="S518" s="228">
        <v>0</v>
      </c>
      <c r="T518" s="22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0" t="s">
        <v>228</v>
      </c>
      <c r="AT518" s="230" t="s">
        <v>131</v>
      </c>
      <c r="AU518" s="230" t="s">
        <v>137</v>
      </c>
      <c r="AY518" s="18" t="s">
        <v>129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8" t="s">
        <v>137</v>
      </c>
      <c r="BK518" s="231">
        <f>ROUND(I518*H518,2)</f>
        <v>0</v>
      </c>
      <c r="BL518" s="18" t="s">
        <v>228</v>
      </c>
      <c r="BM518" s="230" t="s">
        <v>555</v>
      </c>
    </row>
    <row r="519" s="12" customFormat="1" ht="25.92" customHeight="1">
      <c r="A519" s="12"/>
      <c r="B519" s="203"/>
      <c r="C519" s="204"/>
      <c r="D519" s="205" t="s">
        <v>74</v>
      </c>
      <c r="E519" s="206" t="s">
        <v>556</v>
      </c>
      <c r="F519" s="206" t="s">
        <v>557</v>
      </c>
      <c r="G519" s="204"/>
      <c r="H519" s="204"/>
      <c r="I519" s="207"/>
      <c r="J519" s="208">
        <f>BK519</f>
        <v>0</v>
      </c>
      <c r="K519" s="204"/>
      <c r="L519" s="209"/>
      <c r="M519" s="210"/>
      <c r="N519" s="211"/>
      <c r="O519" s="211"/>
      <c r="P519" s="212">
        <f>SUM(P520:P521)</f>
        <v>0</v>
      </c>
      <c r="Q519" s="211"/>
      <c r="R519" s="212">
        <f>SUM(R520:R521)</f>
        <v>0</v>
      </c>
      <c r="S519" s="211"/>
      <c r="T519" s="213">
        <f>SUM(T520:T521)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14" t="s">
        <v>136</v>
      </c>
      <c r="AT519" s="215" t="s">
        <v>74</v>
      </c>
      <c r="AU519" s="215" t="s">
        <v>75</v>
      </c>
      <c r="AY519" s="214" t="s">
        <v>129</v>
      </c>
      <c r="BK519" s="216">
        <f>SUM(BK520:BK521)</f>
        <v>0</v>
      </c>
    </row>
    <row r="520" s="2" customFormat="1" ht="16.5" customHeight="1">
      <c r="A520" s="39"/>
      <c r="B520" s="40"/>
      <c r="C520" s="219" t="s">
        <v>558</v>
      </c>
      <c r="D520" s="219" t="s">
        <v>131</v>
      </c>
      <c r="E520" s="220" t="s">
        <v>559</v>
      </c>
      <c r="F520" s="221" t="s">
        <v>560</v>
      </c>
      <c r="G520" s="222" t="s">
        <v>561</v>
      </c>
      <c r="H520" s="223">
        <v>1</v>
      </c>
      <c r="I520" s="224"/>
      <c r="J520" s="225">
        <f>ROUND(I520*H520,2)</f>
        <v>0</v>
      </c>
      <c r="K520" s="221" t="s">
        <v>181</v>
      </c>
      <c r="L520" s="45"/>
      <c r="M520" s="226" t="s">
        <v>19</v>
      </c>
      <c r="N520" s="227" t="s">
        <v>47</v>
      </c>
      <c r="O520" s="85"/>
      <c r="P520" s="228">
        <f>O520*H520</f>
        <v>0</v>
      </c>
      <c r="Q520" s="228">
        <v>0</v>
      </c>
      <c r="R520" s="228">
        <f>Q520*H520</f>
        <v>0</v>
      </c>
      <c r="S520" s="228">
        <v>0</v>
      </c>
      <c r="T520" s="22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0" t="s">
        <v>562</v>
      </c>
      <c r="AT520" s="230" t="s">
        <v>131</v>
      </c>
      <c r="AU520" s="230" t="s">
        <v>83</v>
      </c>
      <c r="AY520" s="18" t="s">
        <v>129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8" t="s">
        <v>137</v>
      </c>
      <c r="BK520" s="231">
        <f>ROUND(I520*H520,2)</f>
        <v>0</v>
      </c>
      <c r="BL520" s="18" t="s">
        <v>562</v>
      </c>
      <c r="BM520" s="230" t="s">
        <v>563</v>
      </c>
    </row>
    <row r="521" s="2" customFormat="1" ht="16.5" customHeight="1">
      <c r="A521" s="39"/>
      <c r="B521" s="40"/>
      <c r="C521" s="219" t="s">
        <v>564</v>
      </c>
      <c r="D521" s="219" t="s">
        <v>131</v>
      </c>
      <c r="E521" s="220" t="s">
        <v>565</v>
      </c>
      <c r="F521" s="221" t="s">
        <v>566</v>
      </c>
      <c r="G521" s="222" t="s">
        <v>561</v>
      </c>
      <c r="H521" s="223">
        <v>1</v>
      </c>
      <c r="I521" s="224"/>
      <c r="J521" s="225">
        <f>ROUND(I521*H521,2)</f>
        <v>0</v>
      </c>
      <c r="K521" s="221" t="s">
        <v>181</v>
      </c>
      <c r="L521" s="45"/>
      <c r="M521" s="226" t="s">
        <v>19</v>
      </c>
      <c r="N521" s="227" t="s">
        <v>47</v>
      </c>
      <c r="O521" s="85"/>
      <c r="P521" s="228">
        <f>O521*H521</f>
        <v>0</v>
      </c>
      <c r="Q521" s="228">
        <v>0</v>
      </c>
      <c r="R521" s="228">
        <f>Q521*H521</f>
        <v>0</v>
      </c>
      <c r="S521" s="228">
        <v>0</v>
      </c>
      <c r="T521" s="22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0" t="s">
        <v>562</v>
      </c>
      <c r="AT521" s="230" t="s">
        <v>131</v>
      </c>
      <c r="AU521" s="230" t="s">
        <v>83</v>
      </c>
      <c r="AY521" s="18" t="s">
        <v>129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8" t="s">
        <v>137</v>
      </c>
      <c r="BK521" s="231">
        <f>ROUND(I521*H521,2)</f>
        <v>0</v>
      </c>
      <c r="BL521" s="18" t="s">
        <v>562</v>
      </c>
      <c r="BM521" s="230" t="s">
        <v>567</v>
      </c>
    </row>
    <row r="522" s="12" customFormat="1" ht="25.92" customHeight="1">
      <c r="A522" s="12"/>
      <c r="B522" s="203"/>
      <c r="C522" s="204"/>
      <c r="D522" s="205" t="s">
        <v>74</v>
      </c>
      <c r="E522" s="206" t="s">
        <v>568</v>
      </c>
      <c r="F522" s="206" t="s">
        <v>569</v>
      </c>
      <c r="G522" s="204"/>
      <c r="H522" s="204"/>
      <c r="I522" s="207"/>
      <c r="J522" s="208">
        <f>BK522</f>
        <v>0</v>
      </c>
      <c r="K522" s="204"/>
      <c r="L522" s="209"/>
      <c r="M522" s="210"/>
      <c r="N522" s="211"/>
      <c r="O522" s="211"/>
      <c r="P522" s="212">
        <f>SUM(P523:P524)</f>
        <v>0</v>
      </c>
      <c r="Q522" s="211"/>
      <c r="R522" s="212">
        <f>SUM(R523:R524)</f>
        <v>0</v>
      </c>
      <c r="S522" s="211"/>
      <c r="T522" s="213">
        <f>SUM(T523:T524)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14" t="s">
        <v>160</v>
      </c>
      <c r="AT522" s="215" t="s">
        <v>74</v>
      </c>
      <c r="AU522" s="215" t="s">
        <v>75</v>
      </c>
      <c r="AY522" s="214" t="s">
        <v>129</v>
      </c>
      <c r="BK522" s="216">
        <f>SUM(BK523:BK524)</f>
        <v>0</v>
      </c>
    </row>
    <row r="523" s="2" customFormat="1" ht="16.5" customHeight="1">
      <c r="A523" s="39"/>
      <c r="B523" s="40"/>
      <c r="C523" s="219" t="s">
        <v>570</v>
      </c>
      <c r="D523" s="219" t="s">
        <v>131</v>
      </c>
      <c r="E523" s="220" t="s">
        <v>571</v>
      </c>
      <c r="F523" s="221" t="s">
        <v>572</v>
      </c>
      <c r="G523" s="222" t="s">
        <v>357</v>
      </c>
      <c r="H523" s="275"/>
      <c r="I523" s="224"/>
      <c r="J523" s="225">
        <f>ROUND(I523*H523,2)</f>
        <v>0</v>
      </c>
      <c r="K523" s="221" t="s">
        <v>19</v>
      </c>
      <c r="L523" s="45"/>
      <c r="M523" s="226" t="s">
        <v>19</v>
      </c>
      <c r="N523" s="227" t="s">
        <v>47</v>
      </c>
      <c r="O523" s="85"/>
      <c r="P523" s="228">
        <f>O523*H523</f>
        <v>0</v>
      </c>
      <c r="Q523" s="228">
        <v>0</v>
      </c>
      <c r="R523" s="228">
        <f>Q523*H523</f>
        <v>0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136</v>
      </c>
      <c r="AT523" s="230" t="s">
        <v>131</v>
      </c>
      <c r="AU523" s="230" t="s">
        <v>83</v>
      </c>
      <c r="AY523" s="18" t="s">
        <v>129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137</v>
      </c>
      <c r="BK523" s="231">
        <f>ROUND(I523*H523,2)</f>
        <v>0</v>
      </c>
      <c r="BL523" s="18" t="s">
        <v>136</v>
      </c>
      <c r="BM523" s="230" t="s">
        <v>573</v>
      </c>
    </row>
    <row r="524" s="2" customFormat="1" ht="16.5" customHeight="1">
      <c r="A524" s="39"/>
      <c r="B524" s="40"/>
      <c r="C524" s="219" t="s">
        <v>574</v>
      </c>
      <c r="D524" s="219" t="s">
        <v>131</v>
      </c>
      <c r="E524" s="220" t="s">
        <v>575</v>
      </c>
      <c r="F524" s="221" t="s">
        <v>576</v>
      </c>
      <c r="G524" s="222" t="s">
        <v>357</v>
      </c>
      <c r="H524" s="275"/>
      <c r="I524" s="224"/>
      <c r="J524" s="225">
        <f>ROUND(I524*H524,2)</f>
        <v>0</v>
      </c>
      <c r="K524" s="221" t="s">
        <v>19</v>
      </c>
      <c r="L524" s="45"/>
      <c r="M524" s="276" t="s">
        <v>19</v>
      </c>
      <c r="N524" s="277" t="s">
        <v>47</v>
      </c>
      <c r="O524" s="278"/>
      <c r="P524" s="279">
        <f>O524*H524</f>
        <v>0</v>
      </c>
      <c r="Q524" s="279">
        <v>0</v>
      </c>
      <c r="R524" s="279">
        <f>Q524*H524</f>
        <v>0</v>
      </c>
      <c r="S524" s="279">
        <v>0</v>
      </c>
      <c r="T524" s="280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0" t="s">
        <v>136</v>
      </c>
      <c r="AT524" s="230" t="s">
        <v>131</v>
      </c>
      <c r="AU524" s="230" t="s">
        <v>83</v>
      </c>
      <c r="AY524" s="18" t="s">
        <v>129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8" t="s">
        <v>137</v>
      </c>
      <c r="BK524" s="231">
        <f>ROUND(I524*H524,2)</f>
        <v>0</v>
      </c>
      <c r="BL524" s="18" t="s">
        <v>136</v>
      </c>
      <c r="BM524" s="230" t="s">
        <v>577</v>
      </c>
    </row>
    <row r="525" s="2" customFormat="1" ht="6.96" customHeight="1">
      <c r="A525" s="39"/>
      <c r="B525" s="60"/>
      <c r="C525" s="61"/>
      <c r="D525" s="61"/>
      <c r="E525" s="61"/>
      <c r="F525" s="61"/>
      <c r="G525" s="61"/>
      <c r="H525" s="61"/>
      <c r="I525" s="167"/>
      <c r="J525" s="61"/>
      <c r="K525" s="61"/>
      <c r="L525" s="45"/>
      <c r="M525" s="39"/>
      <c r="O525" s="39"/>
      <c r="P525" s="39"/>
      <c r="Q525" s="39"/>
      <c r="R525" s="39"/>
      <c r="S525" s="39"/>
      <c r="T525" s="39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</row>
  </sheetData>
  <sheetProtection sheet="1" autoFilter="0" formatColumns="0" formatRows="0" objects="1" scenarios="1" spinCount="100000" saltValue="bkQcx+CLcQ/6/MMKZmxrNv6CIV1GDDOCPmW1auI9kpyvA/AudqqQ0E0C4F3n/XoFhJfxyrzWrOF5kE/CB1SXiA==" hashValue="5TkJDQa1FT1U2OCWotILDjJojMxF1PWNlLW08xqBWqApkvpxWv/DMXG6yt9xwL2qhCIGceo5CjQGlVS5uOS33A==" algorithmName="SHA-512" password="CC35"/>
  <autoFilter ref="C97:K524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83</v>
      </c>
    </row>
    <row r="4" s="1" customFormat="1" ht="24.96" customHeight="1">
      <c r="B4" s="21"/>
      <c r="D4" s="133" t="s">
        <v>88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Rekonstrukce střešního pláště bytového domu Dolní 433, Frenštát p.R.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89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578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11. 3. 2020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27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28</v>
      </c>
      <c r="F15" s="39"/>
      <c r="G15" s="39"/>
      <c r="H15" s="39"/>
      <c r="I15" s="141" t="s">
        <v>29</v>
      </c>
      <c r="J15" s="140" t="s">
        <v>30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31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29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33</v>
      </c>
      <c r="E20" s="39"/>
      <c r="F20" s="39"/>
      <c r="G20" s="39"/>
      <c r="H20" s="39"/>
      <c r="I20" s="141" t="s">
        <v>26</v>
      </c>
      <c r="J20" s="140" t="s">
        <v>34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35</v>
      </c>
      <c r="F21" s="39"/>
      <c r="G21" s="39"/>
      <c r="H21" s="39"/>
      <c r="I21" s="141" t="s">
        <v>29</v>
      </c>
      <c r="J21" s="140" t="s">
        <v>36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38</v>
      </c>
      <c r="E23" s="39"/>
      <c r="F23" s="39"/>
      <c r="G23" s="39"/>
      <c r="H23" s="39"/>
      <c r="I23" s="141" t="s">
        <v>26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41" t="s">
        <v>29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39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41</v>
      </c>
      <c r="E30" s="39"/>
      <c r="F30" s="39"/>
      <c r="G30" s="39"/>
      <c r="H30" s="39"/>
      <c r="I30" s="137"/>
      <c r="J30" s="151">
        <f>ROUND(J81,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43</v>
      </c>
      <c r="G32" s="39"/>
      <c r="H32" s="39"/>
      <c r="I32" s="153" t="s">
        <v>42</v>
      </c>
      <c r="J32" s="152" t="s">
        <v>44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35" t="s">
        <v>46</v>
      </c>
      <c r="F33" s="155">
        <f>ROUND((SUM(BE81:BE84)),  2)</f>
        <v>0</v>
      </c>
      <c r="G33" s="39"/>
      <c r="H33" s="39"/>
      <c r="I33" s="156">
        <v>0.20999999999999999</v>
      </c>
      <c r="J33" s="155">
        <f>ROUND(((SUM(BE81:BE84))*I33),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47</v>
      </c>
      <c r="F34" s="155">
        <f>ROUND((SUM(BF81:BF84)),  2)</f>
        <v>0</v>
      </c>
      <c r="G34" s="39"/>
      <c r="H34" s="39"/>
      <c r="I34" s="156">
        <v>0.14999999999999999</v>
      </c>
      <c r="J34" s="155">
        <f>ROUND(((SUM(BF81:BF84))*I34),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48</v>
      </c>
      <c r="F35" s="155">
        <f>ROUND((SUM(BG81:BG84)),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49</v>
      </c>
      <c r="F36" s="155">
        <f>ROUND((SUM(BH81:BH84)),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50</v>
      </c>
      <c r="F37" s="155">
        <f>ROUND((SUM(BI81:BI84)),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Rekonstrukce střešního pláště bytového domu Dolní 433, Frenštát p.R.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Hromosvod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11. 3. 2020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Frenštát p.R., náměstí Míru 1, Frenštát p.R.</v>
      </c>
      <c r="G54" s="41"/>
      <c r="H54" s="41"/>
      <c r="I54" s="141" t="s">
        <v>33</v>
      </c>
      <c r="J54" s="37" t="str">
        <f>E21</f>
        <v>Architektura &amp; interier, Šimůnek &amp; partners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141" t="s">
        <v>38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92</v>
      </c>
      <c r="D57" s="173"/>
      <c r="E57" s="173"/>
      <c r="F57" s="173"/>
      <c r="G57" s="173"/>
      <c r="H57" s="173"/>
      <c r="I57" s="174"/>
      <c r="J57" s="175" t="s">
        <v>93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73</v>
      </c>
      <c r="D59" s="41"/>
      <c r="E59" s="41"/>
      <c r="F59" s="41"/>
      <c r="G59" s="41"/>
      <c r="H59" s="41"/>
      <c r="I59" s="137"/>
      <c r="J59" s="103">
        <f>J81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77"/>
      <c r="C60" s="178"/>
      <c r="D60" s="179" t="s">
        <v>579</v>
      </c>
      <c r="E60" s="180"/>
      <c r="F60" s="180"/>
      <c r="G60" s="180"/>
      <c r="H60" s="180"/>
      <c r="I60" s="181"/>
      <c r="J60" s="182">
        <f>J82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580</v>
      </c>
      <c r="E61" s="187"/>
      <c r="F61" s="187"/>
      <c r="G61" s="187"/>
      <c r="H61" s="187"/>
      <c r="I61" s="188"/>
      <c r="J61" s="189">
        <f>J83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137"/>
      <c r="J62" s="41"/>
      <c r="K62" s="41"/>
      <c r="L62" s="13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167"/>
      <c r="J63" s="61"/>
      <c r="K63" s="61"/>
      <c r="L63" s="13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170"/>
      <c r="J67" s="63"/>
      <c r="K67" s="63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114</v>
      </c>
      <c r="D68" s="41"/>
      <c r="E68" s="41"/>
      <c r="F68" s="41"/>
      <c r="G68" s="41"/>
      <c r="H68" s="41"/>
      <c r="I68" s="137"/>
      <c r="J68" s="41"/>
      <c r="K68" s="41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1" t="str">
        <f>E7</f>
        <v>Rekonstrukce střešního pláště bytového domu Dolní 433, Frenštát p.R.</v>
      </c>
      <c r="F71" s="33"/>
      <c r="G71" s="33"/>
      <c r="H71" s="33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89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02 - Hromosvod</v>
      </c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141" t="s">
        <v>23</v>
      </c>
      <c r="J75" s="73" t="str">
        <f>IF(J12="","",J12)</f>
        <v>11. 3. 2020</v>
      </c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40.05" customHeight="1">
      <c r="A77" s="39"/>
      <c r="B77" s="40"/>
      <c r="C77" s="33" t="s">
        <v>25</v>
      </c>
      <c r="D77" s="41"/>
      <c r="E77" s="41"/>
      <c r="F77" s="28" t="str">
        <f>E15</f>
        <v>Město Frenštát p.R., náměstí Míru 1, Frenštát p.R.</v>
      </c>
      <c r="G77" s="41"/>
      <c r="H77" s="41"/>
      <c r="I77" s="141" t="s">
        <v>33</v>
      </c>
      <c r="J77" s="37" t="str">
        <f>E21</f>
        <v>Architektura &amp; interier, Šimůnek &amp; partners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31</v>
      </c>
      <c r="D78" s="41"/>
      <c r="E78" s="41"/>
      <c r="F78" s="28" t="str">
        <f>IF(E18="","",E18)</f>
        <v>Vyplň údaj</v>
      </c>
      <c r="G78" s="41"/>
      <c r="H78" s="41"/>
      <c r="I78" s="141" t="s">
        <v>38</v>
      </c>
      <c r="J78" s="37" t="str">
        <f>E24</f>
        <v xml:space="preserve"> </v>
      </c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91"/>
      <c r="B80" s="192"/>
      <c r="C80" s="193" t="s">
        <v>115</v>
      </c>
      <c r="D80" s="194" t="s">
        <v>60</v>
      </c>
      <c r="E80" s="194" t="s">
        <v>56</v>
      </c>
      <c r="F80" s="194" t="s">
        <v>57</v>
      </c>
      <c r="G80" s="194" t="s">
        <v>116</v>
      </c>
      <c r="H80" s="194" t="s">
        <v>117</v>
      </c>
      <c r="I80" s="195" t="s">
        <v>118</v>
      </c>
      <c r="J80" s="194" t="s">
        <v>93</v>
      </c>
      <c r="K80" s="196" t="s">
        <v>119</v>
      </c>
      <c r="L80" s="197"/>
      <c r="M80" s="93" t="s">
        <v>19</v>
      </c>
      <c r="N80" s="94" t="s">
        <v>45</v>
      </c>
      <c r="O80" s="94" t="s">
        <v>120</v>
      </c>
      <c r="P80" s="94" t="s">
        <v>121</v>
      </c>
      <c r="Q80" s="94" t="s">
        <v>122</v>
      </c>
      <c r="R80" s="94" t="s">
        <v>123</v>
      </c>
      <c r="S80" s="94" t="s">
        <v>124</v>
      </c>
      <c r="T80" s="95" t="s">
        <v>125</v>
      </c>
      <c r="U80" s="191"/>
      <c r="V80" s="191"/>
      <c r="W80" s="191"/>
      <c r="X80" s="191"/>
      <c r="Y80" s="191"/>
      <c r="Z80" s="191"/>
      <c r="AA80" s="191"/>
      <c r="AB80" s="191"/>
      <c r="AC80" s="191"/>
      <c r="AD80" s="191"/>
      <c r="AE80" s="191"/>
    </row>
    <row r="81" s="2" customFormat="1" ht="22.8" customHeight="1">
      <c r="A81" s="39"/>
      <c r="B81" s="40"/>
      <c r="C81" s="100" t="s">
        <v>126</v>
      </c>
      <c r="D81" s="41"/>
      <c r="E81" s="41"/>
      <c r="F81" s="41"/>
      <c r="G81" s="41"/>
      <c r="H81" s="41"/>
      <c r="I81" s="137"/>
      <c r="J81" s="198">
        <f>BK81</f>
        <v>0</v>
      </c>
      <c r="K81" s="41"/>
      <c r="L81" s="45"/>
      <c r="M81" s="96"/>
      <c r="N81" s="199"/>
      <c r="O81" s="97"/>
      <c r="P81" s="200">
        <f>P82</f>
        <v>0</v>
      </c>
      <c r="Q81" s="97"/>
      <c r="R81" s="200">
        <f>R82</f>
        <v>0</v>
      </c>
      <c r="S81" s="97"/>
      <c r="T81" s="201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74</v>
      </c>
      <c r="AU81" s="18" t="s">
        <v>94</v>
      </c>
      <c r="BK81" s="202">
        <f>BK82</f>
        <v>0</v>
      </c>
    </row>
    <row r="82" s="12" customFormat="1" ht="25.92" customHeight="1">
      <c r="A82" s="12"/>
      <c r="B82" s="203"/>
      <c r="C82" s="204"/>
      <c r="D82" s="205" t="s">
        <v>74</v>
      </c>
      <c r="E82" s="206" t="s">
        <v>142</v>
      </c>
      <c r="F82" s="206" t="s">
        <v>581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P83</f>
        <v>0</v>
      </c>
      <c r="Q82" s="211"/>
      <c r="R82" s="212">
        <f>R83</f>
        <v>0</v>
      </c>
      <c r="S82" s="211"/>
      <c r="T82" s="213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4" t="s">
        <v>149</v>
      </c>
      <c r="AT82" s="215" t="s">
        <v>74</v>
      </c>
      <c r="AU82" s="215" t="s">
        <v>75</v>
      </c>
      <c r="AY82" s="214" t="s">
        <v>129</v>
      </c>
      <c r="BK82" s="216">
        <f>BK83</f>
        <v>0</v>
      </c>
    </row>
    <row r="83" s="12" customFormat="1" ht="22.8" customHeight="1">
      <c r="A83" s="12"/>
      <c r="B83" s="203"/>
      <c r="C83" s="204"/>
      <c r="D83" s="205" t="s">
        <v>74</v>
      </c>
      <c r="E83" s="217" t="s">
        <v>582</v>
      </c>
      <c r="F83" s="217" t="s">
        <v>583</v>
      </c>
      <c r="G83" s="204"/>
      <c r="H83" s="204"/>
      <c r="I83" s="207"/>
      <c r="J83" s="218">
        <f>BK83</f>
        <v>0</v>
      </c>
      <c r="K83" s="204"/>
      <c r="L83" s="209"/>
      <c r="M83" s="210"/>
      <c r="N83" s="211"/>
      <c r="O83" s="211"/>
      <c r="P83" s="212">
        <f>P84</f>
        <v>0</v>
      </c>
      <c r="Q83" s="211"/>
      <c r="R83" s="212">
        <f>R84</f>
        <v>0</v>
      </c>
      <c r="S83" s="211"/>
      <c r="T83" s="213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4" t="s">
        <v>149</v>
      </c>
      <c r="AT83" s="215" t="s">
        <v>74</v>
      </c>
      <c r="AU83" s="215" t="s">
        <v>83</v>
      </c>
      <c r="AY83" s="214" t="s">
        <v>129</v>
      </c>
      <c r="BK83" s="216">
        <f>BK84</f>
        <v>0</v>
      </c>
    </row>
    <row r="84" s="2" customFormat="1" ht="21.75" customHeight="1">
      <c r="A84" s="39"/>
      <c r="B84" s="40"/>
      <c r="C84" s="219" t="s">
        <v>83</v>
      </c>
      <c r="D84" s="219" t="s">
        <v>131</v>
      </c>
      <c r="E84" s="220" t="s">
        <v>584</v>
      </c>
      <c r="F84" s="221" t="s">
        <v>585</v>
      </c>
      <c r="G84" s="222" t="s">
        <v>586</v>
      </c>
      <c r="H84" s="223">
        <v>1</v>
      </c>
      <c r="I84" s="224"/>
      <c r="J84" s="225">
        <f>ROUND(I84*H84,2)</f>
        <v>0</v>
      </c>
      <c r="K84" s="221" t="s">
        <v>181</v>
      </c>
      <c r="L84" s="45"/>
      <c r="M84" s="276" t="s">
        <v>19</v>
      </c>
      <c r="N84" s="277" t="s">
        <v>47</v>
      </c>
      <c r="O84" s="278"/>
      <c r="P84" s="279">
        <f>O84*H84</f>
        <v>0</v>
      </c>
      <c r="Q84" s="279">
        <v>0</v>
      </c>
      <c r="R84" s="279">
        <f>Q84*H84</f>
        <v>0</v>
      </c>
      <c r="S84" s="279">
        <v>0</v>
      </c>
      <c r="T84" s="280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30" t="s">
        <v>496</v>
      </c>
      <c r="AT84" s="230" t="s">
        <v>131</v>
      </c>
      <c r="AU84" s="230" t="s">
        <v>137</v>
      </c>
      <c r="AY84" s="18" t="s">
        <v>129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18" t="s">
        <v>137</v>
      </c>
      <c r="BK84" s="231">
        <f>ROUND(I84*H84,2)</f>
        <v>0</v>
      </c>
      <c r="BL84" s="18" t="s">
        <v>496</v>
      </c>
      <c r="BM84" s="230" t="s">
        <v>587</v>
      </c>
    </row>
    <row r="85" s="2" customFormat="1" ht="6.96" customHeight="1">
      <c r="A85" s="39"/>
      <c r="B85" s="60"/>
      <c r="C85" s="61"/>
      <c r="D85" s="61"/>
      <c r="E85" s="61"/>
      <c r="F85" s="61"/>
      <c r="G85" s="61"/>
      <c r="H85" s="61"/>
      <c r="I85" s="167"/>
      <c r="J85" s="61"/>
      <c r="K85" s="61"/>
      <c r="L85" s="45"/>
      <c r="M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</sheetData>
  <sheetProtection sheet="1" autoFilter="0" formatColumns="0" formatRows="0" objects="1" scenarios="1" spinCount="100000" saltValue="ymPH+pamcL+nAcurzzsRP+z8EExTUdLeQTU769YXm5ITXZtm3CkvX53GsKiwf5WcxUOZNvzqM9pLQSDfVDS+ow==" hashValue="qOifSnvnT6qDWgOeeBCWyiCJIStocCne7ehRmgmNrsW6Y5eE/5d1QrAYK/ymma0tvZKF7EBsKt51hsNCS8FUFw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588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589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590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591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592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593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594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595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596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597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598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82</v>
      </c>
      <c r="F18" s="292" t="s">
        <v>599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600</v>
      </c>
      <c r="F19" s="292" t="s">
        <v>601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602</v>
      </c>
      <c r="F20" s="292" t="s">
        <v>603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604</v>
      </c>
      <c r="F21" s="292" t="s">
        <v>605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556</v>
      </c>
      <c r="F22" s="292" t="s">
        <v>557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606</v>
      </c>
      <c r="F23" s="292" t="s">
        <v>607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608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609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610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611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612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613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614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615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616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115</v>
      </c>
      <c r="F36" s="292"/>
      <c r="G36" s="292" t="s">
        <v>617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618</v>
      </c>
      <c r="F37" s="292"/>
      <c r="G37" s="292" t="s">
        <v>619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56</v>
      </c>
      <c r="F38" s="292"/>
      <c r="G38" s="292" t="s">
        <v>620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57</v>
      </c>
      <c r="F39" s="292"/>
      <c r="G39" s="292" t="s">
        <v>621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116</v>
      </c>
      <c r="F40" s="292"/>
      <c r="G40" s="292" t="s">
        <v>622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117</v>
      </c>
      <c r="F41" s="292"/>
      <c r="G41" s="292" t="s">
        <v>623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624</v>
      </c>
      <c r="F42" s="292"/>
      <c r="G42" s="292" t="s">
        <v>625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626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627</v>
      </c>
      <c r="F44" s="292"/>
      <c r="G44" s="292" t="s">
        <v>628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119</v>
      </c>
      <c r="F45" s="292"/>
      <c r="G45" s="292" t="s">
        <v>629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630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631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632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633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634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635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636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637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638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639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640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641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642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643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644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645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646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647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648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649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650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651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652</v>
      </c>
      <c r="D76" s="310"/>
      <c r="E76" s="310"/>
      <c r="F76" s="310" t="s">
        <v>653</v>
      </c>
      <c r="G76" s="311"/>
      <c r="H76" s="310" t="s">
        <v>57</v>
      </c>
      <c r="I76" s="310" t="s">
        <v>60</v>
      </c>
      <c r="J76" s="310" t="s">
        <v>654</v>
      </c>
      <c r="K76" s="309"/>
    </row>
    <row r="77" s="1" customFormat="1" ht="17.25" customHeight="1">
      <c r="B77" s="307"/>
      <c r="C77" s="312" t="s">
        <v>655</v>
      </c>
      <c r="D77" s="312"/>
      <c r="E77" s="312"/>
      <c r="F77" s="313" t="s">
        <v>656</v>
      </c>
      <c r="G77" s="314"/>
      <c r="H77" s="312"/>
      <c r="I77" s="312"/>
      <c r="J77" s="312" t="s">
        <v>657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56</v>
      </c>
      <c r="D79" s="315"/>
      <c r="E79" s="315"/>
      <c r="F79" s="317" t="s">
        <v>658</v>
      </c>
      <c r="G79" s="316"/>
      <c r="H79" s="295" t="s">
        <v>659</v>
      </c>
      <c r="I79" s="295" t="s">
        <v>660</v>
      </c>
      <c r="J79" s="295">
        <v>20</v>
      </c>
      <c r="K79" s="309"/>
    </row>
    <row r="80" s="1" customFormat="1" ht="15" customHeight="1">
      <c r="B80" s="307"/>
      <c r="C80" s="295" t="s">
        <v>661</v>
      </c>
      <c r="D80" s="295"/>
      <c r="E80" s="295"/>
      <c r="F80" s="317" t="s">
        <v>658</v>
      </c>
      <c r="G80" s="316"/>
      <c r="H80" s="295" t="s">
        <v>662</v>
      </c>
      <c r="I80" s="295" t="s">
        <v>660</v>
      </c>
      <c r="J80" s="295">
        <v>120</v>
      </c>
      <c r="K80" s="309"/>
    </row>
    <row r="81" s="1" customFormat="1" ht="15" customHeight="1">
      <c r="B81" s="318"/>
      <c r="C81" s="295" t="s">
        <v>663</v>
      </c>
      <c r="D81" s="295"/>
      <c r="E81" s="295"/>
      <c r="F81" s="317" t="s">
        <v>664</v>
      </c>
      <c r="G81" s="316"/>
      <c r="H81" s="295" t="s">
        <v>665</v>
      </c>
      <c r="I81" s="295" t="s">
        <v>660</v>
      </c>
      <c r="J81" s="295">
        <v>50</v>
      </c>
      <c r="K81" s="309"/>
    </row>
    <row r="82" s="1" customFormat="1" ht="15" customHeight="1">
      <c r="B82" s="318"/>
      <c r="C82" s="295" t="s">
        <v>666</v>
      </c>
      <c r="D82" s="295"/>
      <c r="E82" s="295"/>
      <c r="F82" s="317" t="s">
        <v>658</v>
      </c>
      <c r="G82" s="316"/>
      <c r="H82" s="295" t="s">
        <v>667</v>
      </c>
      <c r="I82" s="295" t="s">
        <v>668</v>
      </c>
      <c r="J82" s="295"/>
      <c r="K82" s="309"/>
    </row>
    <row r="83" s="1" customFormat="1" ht="15" customHeight="1">
      <c r="B83" s="318"/>
      <c r="C83" s="319" t="s">
        <v>669</v>
      </c>
      <c r="D83" s="319"/>
      <c r="E83" s="319"/>
      <c r="F83" s="320" t="s">
        <v>664</v>
      </c>
      <c r="G83" s="319"/>
      <c r="H83" s="319" t="s">
        <v>670</v>
      </c>
      <c r="I83" s="319" t="s">
        <v>660</v>
      </c>
      <c r="J83" s="319">
        <v>15</v>
      </c>
      <c r="K83" s="309"/>
    </row>
    <row r="84" s="1" customFormat="1" ht="15" customHeight="1">
      <c r="B84" s="318"/>
      <c r="C84" s="319" t="s">
        <v>671</v>
      </c>
      <c r="D84" s="319"/>
      <c r="E84" s="319"/>
      <c r="F84" s="320" t="s">
        <v>664</v>
      </c>
      <c r="G84" s="319"/>
      <c r="H84" s="319" t="s">
        <v>672</v>
      </c>
      <c r="I84" s="319" t="s">
        <v>660</v>
      </c>
      <c r="J84" s="319">
        <v>15</v>
      </c>
      <c r="K84" s="309"/>
    </row>
    <row r="85" s="1" customFormat="1" ht="15" customHeight="1">
      <c r="B85" s="318"/>
      <c r="C85" s="319" t="s">
        <v>673</v>
      </c>
      <c r="D85" s="319"/>
      <c r="E85" s="319"/>
      <c r="F85" s="320" t="s">
        <v>664</v>
      </c>
      <c r="G85" s="319"/>
      <c r="H85" s="319" t="s">
        <v>674</v>
      </c>
      <c r="I85" s="319" t="s">
        <v>660</v>
      </c>
      <c r="J85" s="319">
        <v>20</v>
      </c>
      <c r="K85" s="309"/>
    </row>
    <row r="86" s="1" customFormat="1" ht="15" customHeight="1">
      <c r="B86" s="318"/>
      <c r="C86" s="319" t="s">
        <v>675</v>
      </c>
      <c r="D86" s="319"/>
      <c r="E86" s="319"/>
      <c r="F86" s="320" t="s">
        <v>664</v>
      </c>
      <c r="G86" s="319"/>
      <c r="H86" s="319" t="s">
        <v>676</v>
      </c>
      <c r="I86" s="319" t="s">
        <v>660</v>
      </c>
      <c r="J86" s="319">
        <v>20</v>
      </c>
      <c r="K86" s="309"/>
    </row>
    <row r="87" s="1" customFormat="1" ht="15" customHeight="1">
      <c r="B87" s="318"/>
      <c r="C87" s="295" t="s">
        <v>677</v>
      </c>
      <c r="D87" s="295"/>
      <c r="E87" s="295"/>
      <c r="F87" s="317" t="s">
        <v>664</v>
      </c>
      <c r="G87" s="316"/>
      <c r="H87" s="295" t="s">
        <v>678</v>
      </c>
      <c r="I87" s="295" t="s">
        <v>660</v>
      </c>
      <c r="J87" s="295">
        <v>50</v>
      </c>
      <c r="K87" s="309"/>
    </row>
    <row r="88" s="1" customFormat="1" ht="15" customHeight="1">
      <c r="B88" s="318"/>
      <c r="C88" s="295" t="s">
        <v>679</v>
      </c>
      <c r="D88" s="295"/>
      <c r="E88" s="295"/>
      <c r="F88" s="317" t="s">
        <v>664</v>
      </c>
      <c r="G88" s="316"/>
      <c r="H88" s="295" t="s">
        <v>680</v>
      </c>
      <c r="I88" s="295" t="s">
        <v>660</v>
      </c>
      <c r="J88" s="295">
        <v>20</v>
      </c>
      <c r="K88" s="309"/>
    </row>
    <row r="89" s="1" customFormat="1" ht="15" customHeight="1">
      <c r="B89" s="318"/>
      <c r="C89" s="295" t="s">
        <v>681</v>
      </c>
      <c r="D89" s="295"/>
      <c r="E89" s="295"/>
      <c r="F89" s="317" t="s">
        <v>664</v>
      </c>
      <c r="G89" s="316"/>
      <c r="H89" s="295" t="s">
        <v>682</v>
      </c>
      <c r="I89" s="295" t="s">
        <v>660</v>
      </c>
      <c r="J89" s="295">
        <v>20</v>
      </c>
      <c r="K89" s="309"/>
    </row>
    <row r="90" s="1" customFormat="1" ht="15" customHeight="1">
      <c r="B90" s="318"/>
      <c r="C90" s="295" t="s">
        <v>683</v>
      </c>
      <c r="D90" s="295"/>
      <c r="E90" s="295"/>
      <c r="F90" s="317" t="s">
        <v>664</v>
      </c>
      <c r="G90" s="316"/>
      <c r="H90" s="295" t="s">
        <v>684</v>
      </c>
      <c r="I90" s="295" t="s">
        <v>660</v>
      </c>
      <c r="J90" s="295">
        <v>50</v>
      </c>
      <c r="K90" s="309"/>
    </row>
    <row r="91" s="1" customFormat="1" ht="15" customHeight="1">
      <c r="B91" s="318"/>
      <c r="C91" s="295" t="s">
        <v>685</v>
      </c>
      <c r="D91" s="295"/>
      <c r="E91" s="295"/>
      <c r="F91" s="317" t="s">
        <v>664</v>
      </c>
      <c r="G91" s="316"/>
      <c r="H91" s="295" t="s">
        <v>685</v>
      </c>
      <c r="I91" s="295" t="s">
        <v>660</v>
      </c>
      <c r="J91" s="295">
        <v>50</v>
      </c>
      <c r="K91" s="309"/>
    </row>
    <row r="92" s="1" customFormat="1" ht="15" customHeight="1">
      <c r="B92" s="318"/>
      <c r="C92" s="295" t="s">
        <v>686</v>
      </c>
      <c r="D92" s="295"/>
      <c r="E92" s="295"/>
      <c r="F92" s="317" t="s">
        <v>664</v>
      </c>
      <c r="G92" s="316"/>
      <c r="H92" s="295" t="s">
        <v>687</v>
      </c>
      <c r="I92" s="295" t="s">
        <v>660</v>
      </c>
      <c r="J92" s="295">
        <v>255</v>
      </c>
      <c r="K92" s="309"/>
    </row>
    <row r="93" s="1" customFormat="1" ht="15" customHeight="1">
      <c r="B93" s="318"/>
      <c r="C93" s="295" t="s">
        <v>688</v>
      </c>
      <c r="D93" s="295"/>
      <c r="E93" s="295"/>
      <c r="F93" s="317" t="s">
        <v>658</v>
      </c>
      <c r="G93" s="316"/>
      <c r="H93" s="295" t="s">
        <v>689</v>
      </c>
      <c r="I93" s="295" t="s">
        <v>690</v>
      </c>
      <c r="J93" s="295"/>
      <c r="K93" s="309"/>
    </row>
    <row r="94" s="1" customFormat="1" ht="15" customHeight="1">
      <c r="B94" s="318"/>
      <c r="C94" s="295" t="s">
        <v>691</v>
      </c>
      <c r="D94" s="295"/>
      <c r="E94" s="295"/>
      <c r="F94" s="317" t="s">
        <v>658</v>
      </c>
      <c r="G94" s="316"/>
      <c r="H94" s="295" t="s">
        <v>692</v>
      </c>
      <c r="I94" s="295" t="s">
        <v>693</v>
      </c>
      <c r="J94" s="295"/>
      <c r="K94" s="309"/>
    </row>
    <row r="95" s="1" customFormat="1" ht="15" customHeight="1">
      <c r="B95" s="318"/>
      <c r="C95" s="295" t="s">
        <v>694</v>
      </c>
      <c r="D95" s="295"/>
      <c r="E95" s="295"/>
      <c r="F95" s="317" t="s">
        <v>658</v>
      </c>
      <c r="G95" s="316"/>
      <c r="H95" s="295" t="s">
        <v>694</v>
      </c>
      <c r="I95" s="295" t="s">
        <v>693</v>
      </c>
      <c r="J95" s="295"/>
      <c r="K95" s="309"/>
    </row>
    <row r="96" s="1" customFormat="1" ht="15" customHeight="1">
      <c r="B96" s="318"/>
      <c r="C96" s="295" t="s">
        <v>41</v>
      </c>
      <c r="D96" s="295"/>
      <c r="E96" s="295"/>
      <c r="F96" s="317" t="s">
        <v>658</v>
      </c>
      <c r="G96" s="316"/>
      <c r="H96" s="295" t="s">
        <v>695</v>
      </c>
      <c r="I96" s="295" t="s">
        <v>693</v>
      </c>
      <c r="J96" s="295"/>
      <c r="K96" s="309"/>
    </row>
    <row r="97" s="1" customFormat="1" ht="15" customHeight="1">
      <c r="B97" s="318"/>
      <c r="C97" s="295" t="s">
        <v>51</v>
      </c>
      <c r="D97" s="295"/>
      <c r="E97" s="295"/>
      <c r="F97" s="317" t="s">
        <v>658</v>
      </c>
      <c r="G97" s="316"/>
      <c r="H97" s="295" t="s">
        <v>696</v>
      </c>
      <c r="I97" s="295" t="s">
        <v>693</v>
      </c>
      <c r="J97" s="295"/>
      <c r="K97" s="309"/>
    </row>
    <row r="98" s="1" customFormat="1" ht="15" customHeight="1">
      <c r="B98" s="321"/>
      <c r="C98" s="322"/>
      <c r="D98" s="322"/>
      <c r="E98" s="322"/>
      <c r="F98" s="322"/>
      <c r="G98" s="322"/>
      <c r="H98" s="322"/>
      <c r="I98" s="322"/>
      <c r="J98" s="322"/>
      <c r="K98" s="323"/>
    </row>
    <row r="99" s="1" customFormat="1" ht="18.75" customHeight="1">
      <c r="B99" s="324"/>
      <c r="C99" s="325"/>
      <c r="D99" s="325"/>
      <c r="E99" s="325"/>
      <c r="F99" s="325"/>
      <c r="G99" s="325"/>
      <c r="H99" s="325"/>
      <c r="I99" s="325"/>
      <c r="J99" s="325"/>
      <c r="K99" s="324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697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652</v>
      </c>
      <c r="D103" s="310"/>
      <c r="E103" s="310"/>
      <c r="F103" s="310" t="s">
        <v>653</v>
      </c>
      <c r="G103" s="311"/>
      <c r="H103" s="310" t="s">
        <v>57</v>
      </c>
      <c r="I103" s="310" t="s">
        <v>60</v>
      </c>
      <c r="J103" s="310" t="s">
        <v>654</v>
      </c>
      <c r="K103" s="309"/>
    </row>
    <row r="104" s="1" customFormat="1" ht="17.25" customHeight="1">
      <c r="B104" s="307"/>
      <c r="C104" s="312" t="s">
        <v>655</v>
      </c>
      <c r="D104" s="312"/>
      <c r="E104" s="312"/>
      <c r="F104" s="313" t="s">
        <v>656</v>
      </c>
      <c r="G104" s="314"/>
      <c r="H104" s="312"/>
      <c r="I104" s="312"/>
      <c r="J104" s="312" t="s">
        <v>657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6"/>
      <c r="H105" s="310"/>
      <c r="I105" s="310"/>
      <c r="J105" s="310"/>
      <c r="K105" s="309"/>
    </row>
    <row r="106" s="1" customFormat="1" ht="15" customHeight="1">
      <c r="B106" s="307"/>
      <c r="C106" s="295" t="s">
        <v>56</v>
      </c>
      <c r="D106" s="315"/>
      <c r="E106" s="315"/>
      <c r="F106" s="317" t="s">
        <v>658</v>
      </c>
      <c r="G106" s="326"/>
      <c r="H106" s="295" t="s">
        <v>698</v>
      </c>
      <c r="I106" s="295" t="s">
        <v>660</v>
      </c>
      <c r="J106" s="295">
        <v>20</v>
      </c>
      <c r="K106" s="309"/>
    </row>
    <row r="107" s="1" customFormat="1" ht="15" customHeight="1">
      <c r="B107" s="307"/>
      <c r="C107" s="295" t="s">
        <v>661</v>
      </c>
      <c r="D107" s="295"/>
      <c r="E107" s="295"/>
      <c r="F107" s="317" t="s">
        <v>658</v>
      </c>
      <c r="G107" s="295"/>
      <c r="H107" s="295" t="s">
        <v>698</v>
      </c>
      <c r="I107" s="295" t="s">
        <v>660</v>
      </c>
      <c r="J107" s="295">
        <v>120</v>
      </c>
      <c r="K107" s="309"/>
    </row>
    <row r="108" s="1" customFormat="1" ht="15" customHeight="1">
      <c r="B108" s="318"/>
      <c r="C108" s="295" t="s">
        <v>663</v>
      </c>
      <c r="D108" s="295"/>
      <c r="E108" s="295"/>
      <c r="F108" s="317" t="s">
        <v>664</v>
      </c>
      <c r="G108" s="295"/>
      <c r="H108" s="295" t="s">
        <v>698</v>
      </c>
      <c r="I108" s="295" t="s">
        <v>660</v>
      </c>
      <c r="J108" s="295">
        <v>50</v>
      </c>
      <c r="K108" s="309"/>
    </row>
    <row r="109" s="1" customFormat="1" ht="15" customHeight="1">
      <c r="B109" s="318"/>
      <c r="C109" s="295" t="s">
        <v>666</v>
      </c>
      <c r="D109" s="295"/>
      <c r="E109" s="295"/>
      <c r="F109" s="317" t="s">
        <v>658</v>
      </c>
      <c r="G109" s="295"/>
      <c r="H109" s="295" t="s">
        <v>698</v>
      </c>
      <c r="I109" s="295" t="s">
        <v>668</v>
      </c>
      <c r="J109" s="295"/>
      <c r="K109" s="309"/>
    </row>
    <row r="110" s="1" customFormat="1" ht="15" customHeight="1">
      <c r="B110" s="318"/>
      <c r="C110" s="295" t="s">
        <v>677</v>
      </c>
      <c r="D110" s="295"/>
      <c r="E110" s="295"/>
      <c r="F110" s="317" t="s">
        <v>664</v>
      </c>
      <c r="G110" s="295"/>
      <c r="H110" s="295" t="s">
        <v>698</v>
      </c>
      <c r="I110" s="295" t="s">
        <v>660</v>
      </c>
      <c r="J110" s="295">
        <v>50</v>
      </c>
      <c r="K110" s="309"/>
    </row>
    <row r="111" s="1" customFormat="1" ht="15" customHeight="1">
      <c r="B111" s="318"/>
      <c r="C111" s="295" t="s">
        <v>685</v>
      </c>
      <c r="D111" s="295"/>
      <c r="E111" s="295"/>
      <c r="F111" s="317" t="s">
        <v>664</v>
      </c>
      <c r="G111" s="295"/>
      <c r="H111" s="295" t="s">
        <v>698</v>
      </c>
      <c r="I111" s="295" t="s">
        <v>660</v>
      </c>
      <c r="J111" s="295">
        <v>50</v>
      </c>
      <c r="K111" s="309"/>
    </row>
    <row r="112" s="1" customFormat="1" ht="15" customHeight="1">
      <c r="B112" s="318"/>
      <c r="C112" s="295" t="s">
        <v>683</v>
      </c>
      <c r="D112" s="295"/>
      <c r="E112" s="295"/>
      <c r="F112" s="317" t="s">
        <v>664</v>
      </c>
      <c r="G112" s="295"/>
      <c r="H112" s="295" t="s">
        <v>698</v>
      </c>
      <c r="I112" s="295" t="s">
        <v>660</v>
      </c>
      <c r="J112" s="295">
        <v>50</v>
      </c>
      <c r="K112" s="309"/>
    </row>
    <row r="113" s="1" customFormat="1" ht="15" customHeight="1">
      <c r="B113" s="318"/>
      <c r="C113" s="295" t="s">
        <v>56</v>
      </c>
      <c r="D113" s="295"/>
      <c r="E113" s="295"/>
      <c r="F113" s="317" t="s">
        <v>658</v>
      </c>
      <c r="G113" s="295"/>
      <c r="H113" s="295" t="s">
        <v>699</v>
      </c>
      <c r="I113" s="295" t="s">
        <v>660</v>
      </c>
      <c r="J113" s="295">
        <v>20</v>
      </c>
      <c r="K113" s="309"/>
    </row>
    <row r="114" s="1" customFormat="1" ht="15" customHeight="1">
      <c r="B114" s="318"/>
      <c r="C114" s="295" t="s">
        <v>700</v>
      </c>
      <c r="D114" s="295"/>
      <c r="E114" s="295"/>
      <c r="F114" s="317" t="s">
        <v>658</v>
      </c>
      <c r="G114" s="295"/>
      <c r="H114" s="295" t="s">
        <v>701</v>
      </c>
      <c r="I114" s="295" t="s">
        <v>660</v>
      </c>
      <c r="J114" s="295">
        <v>120</v>
      </c>
      <c r="K114" s="309"/>
    </row>
    <row r="115" s="1" customFormat="1" ht="15" customHeight="1">
      <c r="B115" s="318"/>
      <c r="C115" s="295" t="s">
        <v>41</v>
      </c>
      <c r="D115" s="295"/>
      <c r="E115" s="295"/>
      <c r="F115" s="317" t="s">
        <v>658</v>
      </c>
      <c r="G115" s="295"/>
      <c r="H115" s="295" t="s">
        <v>702</v>
      </c>
      <c r="I115" s="295" t="s">
        <v>693</v>
      </c>
      <c r="J115" s="295"/>
      <c r="K115" s="309"/>
    </row>
    <row r="116" s="1" customFormat="1" ht="15" customHeight="1">
      <c r="B116" s="318"/>
      <c r="C116" s="295" t="s">
        <v>51</v>
      </c>
      <c r="D116" s="295"/>
      <c r="E116" s="295"/>
      <c r="F116" s="317" t="s">
        <v>658</v>
      </c>
      <c r="G116" s="295"/>
      <c r="H116" s="295" t="s">
        <v>703</v>
      </c>
      <c r="I116" s="295" t="s">
        <v>693</v>
      </c>
      <c r="J116" s="295"/>
      <c r="K116" s="309"/>
    </row>
    <row r="117" s="1" customFormat="1" ht="15" customHeight="1">
      <c r="B117" s="318"/>
      <c r="C117" s="295" t="s">
        <v>60</v>
      </c>
      <c r="D117" s="295"/>
      <c r="E117" s="295"/>
      <c r="F117" s="317" t="s">
        <v>658</v>
      </c>
      <c r="G117" s="295"/>
      <c r="H117" s="295" t="s">
        <v>704</v>
      </c>
      <c r="I117" s="295" t="s">
        <v>705</v>
      </c>
      <c r="J117" s="295"/>
      <c r="K117" s="309"/>
    </row>
    <row r="118" s="1" customFormat="1" ht="15" customHeight="1">
      <c r="B118" s="321"/>
      <c r="C118" s="327"/>
      <c r="D118" s="327"/>
      <c r="E118" s="327"/>
      <c r="F118" s="327"/>
      <c r="G118" s="327"/>
      <c r="H118" s="327"/>
      <c r="I118" s="327"/>
      <c r="J118" s="327"/>
      <c r="K118" s="323"/>
    </row>
    <row r="119" s="1" customFormat="1" ht="18.75" customHeight="1">
      <c r="B119" s="328"/>
      <c r="C119" s="292"/>
      <c r="D119" s="292"/>
      <c r="E119" s="292"/>
      <c r="F119" s="329"/>
      <c r="G119" s="292"/>
      <c r="H119" s="292"/>
      <c r="I119" s="292"/>
      <c r="J119" s="292"/>
      <c r="K119" s="328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6" t="s">
        <v>706</v>
      </c>
      <c r="D122" s="286"/>
      <c r="E122" s="286"/>
      <c r="F122" s="286"/>
      <c r="G122" s="286"/>
      <c r="H122" s="286"/>
      <c r="I122" s="286"/>
      <c r="J122" s="286"/>
      <c r="K122" s="334"/>
    </row>
    <row r="123" s="1" customFormat="1" ht="17.25" customHeight="1">
      <c r="B123" s="335"/>
      <c r="C123" s="310" t="s">
        <v>652</v>
      </c>
      <c r="D123" s="310"/>
      <c r="E123" s="310"/>
      <c r="F123" s="310" t="s">
        <v>653</v>
      </c>
      <c r="G123" s="311"/>
      <c r="H123" s="310" t="s">
        <v>57</v>
      </c>
      <c r="I123" s="310" t="s">
        <v>60</v>
      </c>
      <c r="J123" s="310" t="s">
        <v>654</v>
      </c>
      <c r="K123" s="336"/>
    </row>
    <row r="124" s="1" customFormat="1" ht="17.25" customHeight="1">
      <c r="B124" s="335"/>
      <c r="C124" s="312" t="s">
        <v>655</v>
      </c>
      <c r="D124" s="312"/>
      <c r="E124" s="312"/>
      <c r="F124" s="313" t="s">
        <v>656</v>
      </c>
      <c r="G124" s="314"/>
      <c r="H124" s="312"/>
      <c r="I124" s="312"/>
      <c r="J124" s="312" t="s">
        <v>657</v>
      </c>
      <c r="K124" s="336"/>
    </row>
    <row r="125" s="1" customFormat="1" ht="5.25" customHeight="1">
      <c r="B125" s="337"/>
      <c r="C125" s="315"/>
      <c r="D125" s="315"/>
      <c r="E125" s="315"/>
      <c r="F125" s="315"/>
      <c r="G125" s="295"/>
      <c r="H125" s="315"/>
      <c r="I125" s="315"/>
      <c r="J125" s="315"/>
      <c r="K125" s="338"/>
    </row>
    <row r="126" s="1" customFormat="1" ht="15" customHeight="1">
      <c r="B126" s="337"/>
      <c r="C126" s="295" t="s">
        <v>661</v>
      </c>
      <c r="D126" s="315"/>
      <c r="E126" s="315"/>
      <c r="F126" s="317" t="s">
        <v>658</v>
      </c>
      <c r="G126" s="295"/>
      <c r="H126" s="295" t="s">
        <v>698</v>
      </c>
      <c r="I126" s="295" t="s">
        <v>660</v>
      </c>
      <c r="J126" s="295">
        <v>120</v>
      </c>
      <c r="K126" s="339"/>
    </row>
    <row r="127" s="1" customFormat="1" ht="15" customHeight="1">
      <c r="B127" s="337"/>
      <c r="C127" s="295" t="s">
        <v>707</v>
      </c>
      <c r="D127" s="295"/>
      <c r="E127" s="295"/>
      <c r="F127" s="317" t="s">
        <v>658</v>
      </c>
      <c r="G127" s="295"/>
      <c r="H127" s="295" t="s">
        <v>708</v>
      </c>
      <c r="I127" s="295" t="s">
        <v>660</v>
      </c>
      <c r="J127" s="295" t="s">
        <v>709</v>
      </c>
      <c r="K127" s="339"/>
    </row>
    <row r="128" s="1" customFormat="1" ht="15" customHeight="1">
      <c r="B128" s="337"/>
      <c r="C128" s="295" t="s">
        <v>606</v>
      </c>
      <c r="D128" s="295"/>
      <c r="E128" s="295"/>
      <c r="F128" s="317" t="s">
        <v>658</v>
      </c>
      <c r="G128" s="295"/>
      <c r="H128" s="295" t="s">
        <v>710</v>
      </c>
      <c r="I128" s="295" t="s">
        <v>660</v>
      </c>
      <c r="J128" s="295" t="s">
        <v>709</v>
      </c>
      <c r="K128" s="339"/>
    </row>
    <row r="129" s="1" customFormat="1" ht="15" customHeight="1">
      <c r="B129" s="337"/>
      <c r="C129" s="295" t="s">
        <v>669</v>
      </c>
      <c r="D129" s="295"/>
      <c r="E129" s="295"/>
      <c r="F129" s="317" t="s">
        <v>664</v>
      </c>
      <c r="G129" s="295"/>
      <c r="H129" s="295" t="s">
        <v>670</v>
      </c>
      <c r="I129" s="295" t="s">
        <v>660</v>
      </c>
      <c r="J129" s="295">
        <v>15</v>
      </c>
      <c r="K129" s="339"/>
    </row>
    <row r="130" s="1" customFormat="1" ht="15" customHeight="1">
      <c r="B130" s="337"/>
      <c r="C130" s="319" t="s">
        <v>671</v>
      </c>
      <c r="D130" s="319"/>
      <c r="E130" s="319"/>
      <c r="F130" s="320" t="s">
        <v>664</v>
      </c>
      <c r="G130" s="319"/>
      <c r="H130" s="319" t="s">
        <v>672</v>
      </c>
      <c r="I130" s="319" t="s">
        <v>660</v>
      </c>
      <c r="J130" s="319">
        <v>15</v>
      </c>
      <c r="K130" s="339"/>
    </row>
    <row r="131" s="1" customFormat="1" ht="15" customHeight="1">
      <c r="B131" s="337"/>
      <c r="C131" s="319" t="s">
        <v>673</v>
      </c>
      <c r="D131" s="319"/>
      <c r="E131" s="319"/>
      <c r="F131" s="320" t="s">
        <v>664</v>
      </c>
      <c r="G131" s="319"/>
      <c r="H131" s="319" t="s">
        <v>674</v>
      </c>
      <c r="I131" s="319" t="s">
        <v>660</v>
      </c>
      <c r="J131" s="319">
        <v>20</v>
      </c>
      <c r="K131" s="339"/>
    </row>
    <row r="132" s="1" customFormat="1" ht="15" customHeight="1">
      <c r="B132" s="337"/>
      <c r="C132" s="319" t="s">
        <v>675</v>
      </c>
      <c r="D132" s="319"/>
      <c r="E132" s="319"/>
      <c r="F132" s="320" t="s">
        <v>664</v>
      </c>
      <c r="G132" s="319"/>
      <c r="H132" s="319" t="s">
        <v>676</v>
      </c>
      <c r="I132" s="319" t="s">
        <v>660</v>
      </c>
      <c r="J132" s="319">
        <v>20</v>
      </c>
      <c r="K132" s="339"/>
    </row>
    <row r="133" s="1" customFormat="1" ht="15" customHeight="1">
      <c r="B133" s="337"/>
      <c r="C133" s="295" t="s">
        <v>663</v>
      </c>
      <c r="D133" s="295"/>
      <c r="E133" s="295"/>
      <c r="F133" s="317" t="s">
        <v>664</v>
      </c>
      <c r="G133" s="295"/>
      <c r="H133" s="295" t="s">
        <v>698</v>
      </c>
      <c r="I133" s="295" t="s">
        <v>660</v>
      </c>
      <c r="J133" s="295">
        <v>50</v>
      </c>
      <c r="K133" s="339"/>
    </row>
    <row r="134" s="1" customFormat="1" ht="15" customHeight="1">
      <c r="B134" s="337"/>
      <c r="C134" s="295" t="s">
        <v>677</v>
      </c>
      <c r="D134" s="295"/>
      <c r="E134" s="295"/>
      <c r="F134" s="317" t="s">
        <v>664</v>
      </c>
      <c r="G134" s="295"/>
      <c r="H134" s="295" t="s">
        <v>698</v>
      </c>
      <c r="I134" s="295" t="s">
        <v>660</v>
      </c>
      <c r="J134" s="295">
        <v>50</v>
      </c>
      <c r="K134" s="339"/>
    </row>
    <row r="135" s="1" customFormat="1" ht="15" customHeight="1">
      <c r="B135" s="337"/>
      <c r="C135" s="295" t="s">
        <v>683</v>
      </c>
      <c r="D135" s="295"/>
      <c r="E135" s="295"/>
      <c r="F135" s="317" t="s">
        <v>664</v>
      </c>
      <c r="G135" s="295"/>
      <c r="H135" s="295" t="s">
        <v>698</v>
      </c>
      <c r="I135" s="295" t="s">
        <v>660</v>
      </c>
      <c r="J135" s="295">
        <v>50</v>
      </c>
      <c r="K135" s="339"/>
    </row>
    <row r="136" s="1" customFormat="1" ht="15" customHeight="1">
      <c r="B136" s="337"/>
      <c r="C136" s="295" t="s">
        <v>685</v>
      </c>
      <c r="D136" s="295"/>
      <c r="E136" s="295"/>
      <c r="F136" s="317" t="s">
        <v>664</v>
      </c>
      <c r="G136" s="295"/>
      <c r="H136" s="295" t="s">
        <v>698</v>
      </c>
      <c r="I136" s="295" t="s">
        <v>660</v>
      </c>
      <c r="J136" s="295">
        <v>50</v>
      </c>
      <c r="K136" s="339"/>
    </row>
    <row r="137" s="1" customFormat="1" ht="15" customHeight="1">
      <c r="B137" s="337"/>
      <c r="C137" s="295" t="s">
        <v>686</v>
      </c>
      <c r="D137" s="295"/>
      <c r="E137" s="295"/>
      <c r="F137" s="317" t="s">
        <v>664</v>
      </c>
      <c r="G137" s="295"/>
      <c r="H137" s="295" t="s">
        <v>711</v>
      </c>
      <c r="I137" s="295" t="s">
        <v>660</v>
      </c>
      <c r="J137" s="295">
        <v>255</v>
      </c>
      <c r="K137" s="339"/>
    </row>
    <row r="138" s="1" customFormat="1" ht="15" customHeight="1">
      <c r="B138" s="337"/>
      <c r="C138" s="295" t="s">
        <v>688</v>
      </c>
      <c r="D138" s="295"/>
      <c r="E138" s="295"/>
      <c r="F138" s="317" t="s">
        <v>658</v>
      </c>
      <c r="G138" s="295"/>
      <c r="H138" s="295" t="s">
        <v>712</v>
      </c>
      <c r="I138" s="295" t="s">
        <v>690</v>
      </c>
      <c r="J138" s="295"/>
      <c r="K138" s="339"/>
    </row>
    <row r="139" s="1" customFormat="1" ht="15" customHeight="1">
      <c r="B139" s="337"/>
      <c r="C139" s="295" t="s">
        <v>691</v>
      </c>
      <c r="D139" s="295"/>
      <c r="E139" s="295"/>
      <c r="F139" s="317" t="s">
        <v>658</v>
      </c>
      <c r="G139" s="295"/>
      <c r="H139" s="295" t="s">
        <v>713</v>
      </c>
      <c r="I139" s="295" t="s">
        <v>693</v>
      </c>
      <c r="J139" s="295"/>
      <c r="K139" s="339"/>
    </row>
    <row r="140" s="1" customFormat="1" ht="15" customHeight="1">
      <c r="B140" s="337"/>
      <c r="C140" s="295" t="s">
        <v>694</v>
      </c>
      <c r="D140" s="295"/>
      <c r="E140" s="295"/>
      <c r="F140" s="317" t="s">
        <v>658</v>
      </c>
      <c r="G140" s="295"/>
      <c r="H140" s="295" t="s">
        <v>694</v>
      </c>
      <c r="I140" s="295" t="s">
        <v>693</v>
      </c>
      <c r="J140" s="295"/>
      <c r="K140" s="339"/>
    </row>
    <row r="141" s="1" customFormat="1" ht="15" customHeight="1">
      <c r="B141" s="337"/>
      <c r="C141" s="295" t="s">
        <v>41</v>
      </c>
      <c r="D141" s="295"/>
      <c r="E141" s="295"/>
      <c r="F141" s="317" t="s">
        <v>658</v>
      </c>
      <c r="G141" s="295"/>
      <c r="H141" s="295" t="s">
        <v>714</v>
      </c>
      <c r="I141" s="295" t="s">
        <v>693</v>
      </c>
      <c r="J141" s="295"/>
      <c r="K141" s="339"/>
    </row>
    <row r="142" s="1" customFormat="1" ht="15" customHeight="1">
      <c r="B142" s="337"/>
      <c r="C142" s="295" t="s">
        <v>715</v>
      </c>
      <c r="D142" s="295"/>
      <c r="E142" s="295"/>
      <c r="F142" s="317" t="s">
        <v>658</v>
      </c>
      <c r="G142" s="295"/>
      <c r="H142" s="295" t="s">
        <v>716</v>
      </c>
      <c r="I142" s="295" t="s">
        <v>693</v>
      </c>
      <c r="J142" s="295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292"/>
      <c r="C144" s="292"/>
      <c r="D144" s="292"/>
      <c r="E144" s="292"/>
      <c r="F144" s="329"/>
      <c r="G144" s="292"/>
      <c r="H144" s="292"/>
      <c r="I144" s="292"/>
      <c r="J144" s="292"/>
      <c r="K144" s="292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717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652</v>
      </c>
      <c r="D148" s="310"/>
      <c r="E148" s="310"/>
      <c r="F148" s="310" t="s">
        <v>653</v>
      </c>
      <c r="G148" s="311"/>
      <c r="H148" s="310" t="s">
        <v>57</v>
      </c>
      <c r="I148" s="310" t="s">
        <v>60</v>
      </c>
      <c r="J148" s="310" t="s">
        <v>654</v>
      </c>
      <c r="K148" s="309"/>
    </row>
    <row r="149" s="1" customFormat="1" ht="17.25" customHeight="1">
      <c r="B149" s="307"/>
      <c r="C149" s="312" t="s">
        <v>655</v>
      </c>
      <c r="D149" s="312"/>
      <c r="E149" s="312"/>
      <c r="F149" s="313" t="s">
        <v>656</v>
      </c>
      <c r="G149" s="314"/>
      <c r="H149" s="312"/>
      <c r="I149" s="312"/>
      <c r="J149" s="312" t="s">
        <v>657</v>
      </c>
      <c r="K149" s="309"/>
    </row>
    <row r="150" s="1" customFormat="1" ht="5.25" customHeight="1">
      <c r="B150" s="318"/>
      <c r="C150" s="315"/>
      <c r="D150" s="315"/>
      <c r="E150" s="315"/>
      <c r="F150" s="315"/>
      <c r="G150" s="316"/>
      <c r="H150" s="315"/>
      <c r="I150" s="315"/>
      <c r="J150" s="315"/>
      <c r="K150" s="339"/>
    </row>
    <row r="151" s="1" customFormat="1" ht="15" customHeight="1">
      <c r="B151" s="318"/>
      <c r="C151" s="343" t="s">
        <v>661</v>
      </c>
      <c r="D151" s="295"/>
      <c r="E151" s="295"/>
      <c r="F151" s="344" t="s">
        <v>658</v>
      </c>
      <c r="G151" s="295"/>
      <c r="H151" s="343" t="s">
        <v>698</v>
      </c>
      <c r="I151" s="343" t="s">
        <v>660</v>
      </c>
      <c r="J151" s="343">
        <v>120</v>
      </c>
      <c r="K151" s="339"/>
    </row>
    <row r="152" s="1" customFormat="1" ht="15" customHeight="1">
      <c r="B152" s="318"/>
      <c r="C152" s="343" t="s">
        <v>707</v>
      </c>
      <c r="D152" s="295"/>
      <c r="E152" s="295"/>
      <c r="F152" s="344" t="s">
        <v>658</v>
      </c>
      <c r="G152" s="295"/>
      <c r="H152" s="343" t="s">
        <v>718</v>
      </c>
      <c r="I152" s="343" t="s">
        <v>660</v>
      </c>
      <c r="J152" s="343" t="s">
        <v>709</v>
      </c>
      <c r="K152" s="339"/>
    </row>
    <row r="153" s="1" customFormat="1" ht="15" customHeight="1">
      <c r="B153" s="318"/>
      <c r="C153" s="343" t="s">
        <v>606</v>
      </c>
      <c r="D153" s="295"/>
      <c r="E153" s="295"/>
      <c r="F153" s="344" t="s">
        <v>658</v>
      </c>
      <c r="G153" s="295"/>
      <c r="H153" s="343" t="s">
        <v>719</v>
      </c>
      <c r="I153" s="343" t="s">
        <v>660</v>
      </c>
      <c r="J153" s="343" t="s">
        <v>709</v>
      </c>
      <c r="K153" s="339"/>
    </row>
    <row r="154" s="1" customFormat="1" ht="15" customHeight="1">
      <c r="B154" s="318"/>
      <c r="C154" s="343" t="s">
        <v>663</v>
      </c>
      <c r="D154" s="295"/>
      <c r="E154" s="295"/>
      <c r="F154" s="344" t="s">
        <v>664</v>
      </c>
      <c r="G154" s="295"/>
      <c r="H154" s="343" t="s">
        <v>698</v>
      </c>
      <c r="I154" s="343" t="s">
        <v>660</v>
      </c>
      <c r="J154" s="343">
        <v>50</v>
      </c>
      <c r="K154" s="339"/>
    </row>
    <row r="155" s="1" customFormat="1" ht="15" customHeight="1">
      <c r="B155" s="318"/>
      <c r="C155" s="343" t="s">
        <v>666</v>
      </c>
      <c r="D155" s="295"/>
      <c r="E155" s="295"/>
      <c r="F155" s="344" t="s">
        <v>658</v>
      </c>
      <c r="G155" s="295"/>
      <c r="H155" s="343" t="s">
        <v>698</v>
      </c>
      <c r="I155" s="343" t="s">
        <v>668</v>
      </c>
      <c r="J155" s="343"/>
      <c r="K155" s="339"/>
    </row>
    <row r="156" s="1" customFormat="1" ht="15" customHeight="1">
      <c r="B156" s="318"/>
      <c r="C156" s="343" t="s">
        <v>677</v>
      </c>
      <c r="D156" s="295"/>
      <c r="E156" s="295"/>
      <c r="F156" s="344" t="s">
        <v>664</v>
      </c>
      <c r="G156" s="295"/>
      <c r="H156" s="343" t="s">
        <v>698</v>
      </c>
      <c r="I156" s="343" t="s">
        <v>660</v>
      </c>
      <c r="J156" s="343">
        <v>50</v>
      </c>
      <c r="K156" s="339"/>
    </row>
    <row r="157" s="1" customFormat="1" ht="15" customHeight="1">
      <c r="B157" s="318"/>
      <c r="C157" s="343" t="s">
        <v>685</v>
      </c>
      <c r="D157" s="295"/>
      <c r="E157" s="295"/>
      <c r="F157" s="344" t="s">
        <v>664</v>
      </c>
      <c r="G157" s="295"/>
      <c r="H157" s="343" t="s">
        <v>698</v>
      </c>
      <c r="I157" s="343" t="s">
        <v>660</v>
      </c>
      <c r="J157" s="343">
        <v>50</v>
      </c>
      <c r="K157" s="339"/>
    </row>
    <row r="158" s="1" customFormat="1" ht="15" customHeight="1">
      <c r="B158" s="318"/>
      <c r="C158" s="343" t="s">
        <v>683</v>
      </c>
      <c r="D158" s="295"/>
      <c r="E158" s="295"/>
      <c r="F158" s="344" t="s">
        <v>664</v>
      </c>
      <c r="G158" s="295"/>
      <c r="H158" s="343" t="s">
        <v>698</v>
      </c>
      <c r="I158" s="343" t="s">
        <v>660</v>
      </c>
      <c r="J158" s="343">
        <v>50</v>
      </c>
      <c r="K158" s="339"/>
    </row>
    <row r="159" s="1" customFormat="1" ht="15" customHeight="1">
      <c r="B159" s="318"/>
      <c r="C159" s="343" t="s">
        <v>92</v>
      </c>
      <c r="D159" s="295"/>
      <c r="E159" s="295"/>
      <c r="F159" s="344" t="s">
        <v>658</v>
      </c>
      <c r="G159" s="295"/>
      <c r="H159" s="343" t="s">
        <v>720</v>
      </c>
      <c r="I159" s="343" t="s">
        <v>660</v>
      </c>
      <c r="J159" s="343" t="s">
        <v>721</v>
      </c>
      <c r="K159" s="339"/>
    </row>
    <row r="160" s="1" customFormat="1" ht="15" customHeight="1">
      <c r="B160" s="318"/>
      <c r="C160" s="343" t="s">
        <v>722</v>
      </c>
      <c r="D160" s="295"/>
      <c r="E160" s="295"/>
      <c r="F160" s="344" t="s">
        <v>658</v>
      </c>
      <c r="G160" s="295"/>
      <c r="H160" s="343" t="s">
        <v>723</v>
      </c>
      <c r="I160" s="343" t="s">
        <v>693</v>
      </c>
      <c r="J160" s="343"/>
      <c r="K160" s="339"/>
    </row>
    <row r="161" s="1" customFormat="1" ht="15" customHeight="1">
      <c r="B161" s="345"/>
      <c r="C161" s="327"/>
      <c r="D161" s="327"/>
      <c r="E161" s="327"/>
      <c r="F161" s="327"/>
      <c r="G161" s="327"/>
      <c r="H161" s="327"/>
      <c r="I161" s="327"/>
      <c r="J161" s="327"/>
      <c r="K161" s="346"/>
    </row>
    <row r="162" s="1" customFormat="1" ht="18.75" customHeight="1">
      <c r="B162" s="292"/>
      <c r="C162" s="295"/>
      <c r="D162" s="295"/>
      <c r="E162" s="295"/>
      <c r="F162" s="317"/>
      <c r="G162" s="295"/>
      <c r="H162" s="295"/>
      <c r="I162" s="295"/>
      <c r="J162" s="295"/>
      <c r="K162" s="292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724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652</v>
      </c>
      <c r="D166" s="310"/>
      <c r="E166" s="310"/>
      <c r="F166" s="310" t="s">
        <v>653</v>
      </c>
      <c r="G166" s="347"/>
      <c r="H166" s="348" t="s">
        <v>57</v>
      </c>
      <c r="I166" s="348" t="s">
        <v>60</v>
      </c>
      <c r="J166" s="310" t="s">
        <v>654</v>
      </c>
      <c r="K166" s="287"/>
    </row>
    <row r="167" s="1" customFormat="1" ht="17.25" customHeight="1">
      <c r="B167" s="288"/>
      <c r="C167" s="312" t="s">
        <v>655</v>
      </c>
      <c r="D167" s="312"/>
      <c r="E167" s="312"/>
      <c r="F167" s="313" t="s">
        <v>656</v>
      </c>
      <c r="G167" s="349"/>
      <c r="H167" s="350"/>
      <c r="I167" s="350"/>
      <c r="J167" s="312" t="s">
        <v>657</v>
      </c>
      <c r="K167" s="290"/>
    </row>
    <row r="168" s="1" customFormat="1" ht="5.25" customHeight="1">
      <c r="B168" s="318"/>
      <c r="C168" s="315"/>
      <c r="D168" s="315"/>
      <c r="E168" s="315"/>
      <c r="F168" s="315"/>
      <c r="G168" s="316"/>
      <c r="H168" s="315"/>
      <c r="I168" s="315"/>
      <c r="J168" s="315"/>
      <c r="K168" s="339"/>
    </row>
    <row r="169" s="1" customFormat="1" ht="15" customHeight="1">
      <c r="B169" s="318"/>
      <c r="C169" s="295" t="s">
        <v>661</v>
      </c>
      <c r="D169" s="295"/>
      <c r="E169" s="295"/>
      <c r="F169" s="317" t="s">
        <v>658</v>
      </c>
      <c r="G169" s="295"/>
      <c r="H169" s="295" t="s">
        <v>698</v>
      </c>
      <c r="I169" s="295" t="s">
        <v>660</v>
      </c>
      <c r="J169" s="295">
        <v>120</v>
      </c>
      <c r="K169" s="339"/>
    </row>
    <row r="170" s="1" customFormat="1" ht="15" customHeight="1">
      <c r="B170" s="318"/>
      <c r="C170" s="295" t="s">
        <v>707</v>
      </c>
      <c r="D170" s="295"/>
      <c r="E170" s="295"/>
      <c r="F170" s="317" t="s">
        <v>658</v>
      </c>
      <c r="G170" s="295"/>
      <c r="H170" s="295" t="s">
        <v>708</v>
      </c>
      <c r="I170" s="295" t="s">
        <v>660</v>
      </c>
      <c r="J170" s="295" t="s">
        <v>709</v>
      </c>
      <c r="K170" s="339"/>
    </row>
    <row r="171" s="1" customFormat="1" ht="15" customHeight="1">
      <c r="B171" s="318"/>
      <c r="C171" s="295" t="s">
        <v>606</v>
      </c>
      <c r="D171" s="295"/>
      <c r="E171" s="295"/>
      <c r="F171" s="317" t="s">
        <v>658</v>
      </c>
      <c r="G171" s="295"/>
      <c r="H171" s="295" t="s">
        <v>725</v>
      </c>
      <c r="I171" s="295" t="s">
        <v>660</v>
      </c>
      <c r="J171" s="295" t="s">
        <v>709</v>
      </c>
      <c r="K171" s="339"/>
    </row>
    <row r="172" s="1" customFormat="1" ht="15" customHeight="1">
      <c r="B172" s="318"/>
      <c r="C172" s="295" t="s">
        <v>663</v>
      </c>
      <c r="D172" s="295"/>
      <c r="E172" s="295"/>
      <c r="F172" s="317" t="s">
        <v>664</v>
      </c>
      <c r="G172" s="295"/>
      <c r="H172" s="295" t="s">
        <v>725</v>
      </c>
      <c r="I172" s="295" t="s">
        <v>660</v>
      </c>
      <c r="J172" s="295">
        <v>50</v>
      </c>
      <c r="K172" s="339"/>
    </row>
    <row r="173" s="1" customFormat="1" ht="15" customHeight="1">
      <c r="B173" s="318"/>
      <c r="C173" s="295" t="s">
        <v>666</v>
      </c>
      <c r="D173" s="295"/>
      <c r="E173" s="295"/>
      <c r="F173" s="317" t="s">
        <v>658</v>
      </c>
      <c r="G173" s="295"/>
      <c r="H173" s="295" t="s">
        <v>725</v>
      </c>
      <c r="I173" s="295" t="s">
        <v>668</v>
      </c>
      <c r="J173" s="295"/>
      <c r="K173" s="339"/>
    </row>
    <row r="174" s="1" customFormat="1" ht="15" customHeight="1">
      <c r="B174" s="318"/>
      <c r="C174" s="295" t="s">
        <v>677</v>
      </c>
      <c r="D174" s="295"/>
      <c r="E174" s="295"/>
      <c r="F174" s="317" t="s">
        <v>664</v>
      </c>
      <c r="G174" s="295"/>
      <c r="H174" s="295" t="s">
        <v>725</v>
      </c>
      <c r="I174" s="295" t="s">
        <v>660</v>
      </c>
      <c r="J174" s="295">
        <v>50</v>
      </c>
      <c r="K174" s="339"/>
    </row>
    <row r="175" s="1" customFormat="1" ht="15" customHeight="1">
      <c r="B175" s="318"/>
      <c r="C175" s="295" t="s">
        <v>685</v>
      </c>
      <c r="D175" s="295"/>
      <c r="E175" s="295"/>
      <c r="F175" s="317" t="s">
        <v>664</v>
      </c>
      <c r="G175" s="295"/>
      <c r="H175" s="295" t="s">
        <v>725</v>
      </c>
      <c r="I175" s="295" t="s">
        <v>660</v>
      </c>
      <c r="J175" s="295">
        <v>50</v>
      </c>
      <c r="K175" s="339"/>
    </row>
    <row r="176" s="1" customFormat="1" ht="15" customHeight="1">
      <c r="B176" s="318"/>
      <c r="C176" s="295" t="s">
        <v>683</v>
      </c>
      <c r="D176" s="295"/>
      <c r="E176" s="295"/>
      <c r="F176" s="317" t="s">
        <v>664</v>
      </c>
      <c r="G176" s="295"/>
      <c r="H176" s="295" t="s">
        <v>725</v>
      </c>
      <c r="I176" s="295" t="s">
        <v>660</v>
      </c>
      <c r="J176" s="295">
        <v>50</v>
      </c>
      <c r="K176" s="339"/>
    </row>
    <row r="177" s="1" customFormat="1" ht="15" customHeight="1">
      <c r="B177" s="318"/>
      <c r="C177" s="295" t="s">
        <v>115</v>
      </c>
      <c r="D177" s="295"/>
      <c r="E177" s="295"/>
      <c r="F177" s="317" t="s">
        <v>658</v>
      </c>
      <c r="G177" s="295"/>
      <c r="H177" s="295" t="s">
        <v>726</v>
      </c>
      <c r="I177" s="295" t="s">
        <v>727</v>
      </c>
      <c r="J177" s="295"/>
      <c r="K177" s="339"/>
    </row>
    <row r="178" s="1" customFormat="1" ht="15" customHeight="1">
      <c r="B178" s="318"/>
      <c r="C178" s="295" t="s">
        <v>60</v>
      </c>
      <c r="D178" s="295"/>
      <c r="E178" s="295"/>
      <c r="F178" s="317" t="s">
        <v>658</v>
      </c>
      <c r="G178" s="295"/>
      <c r="H178" s="295" t="s">
        <v>728</v>
      </c>
      <c r="I178" s="295" t="s">
        <v>729</v>
      </c>
      <c r="J178" s="295">
        <v>1</v>
      </c>
      <c r="K178" s="339"/>
    </row>
    <row r="179" s="1" customFormat="1" ht="15" customHeight="1">
      <c r="B179" s="318"/>
      <c r="C179" s="295" t="s">
        <v>56</v>
      </c>
      <c r="D179" s="295"/>
      <c r="E179" s="295"/>
      <c r="F179" s="317" t="s">
        <v>658</v>
      </c>
      <c r="G179" s="295"/>
      <c r="H179" s="295" t="s">
        <v>730</v>
      </c>
      <c r="I179" s="295" t="s">
        <v>660</v>
      </c>
      <c r="J179" s="295">
        <v>20</v>
      </c>
      <c r="K179" s="339"/>
    </row>
    <row r="180" s="1" customFormat="1" ht="15" customHeight="1">
      <c r="B180" s="318"/>
      <c r="C180" s="295" t="s">
        <v>57</v>
      </c>
      <c r="D180" s="295"/>
      <c r="E180" s="295"/>
      <c r="F180" s="317" t="s">
        <v>658</v>
      </c>
      <c r="G180" s="295"/>
      <c r="H180" s="295" t="s">
        <v>731</v>
      </c>
      <c r="I180" s="295" t="s">
        <v>660</v>
      </c>
      <c r="J180" s="295">
        <v>255</v>
      </c>
      <c r="K180" s="339"/>
    </row>
    <row r="181" s="1" customFormat="1" ht="15" customHeight="1">
      <c r="B181" s="318"/>
      <c r="C181" s="295" t="s">
        <v>116</v>
      </c>
      <c r="D181" s="295"/>
      <c r="E181" s="295"/>
      <c r="F181" s="317" t="s">
        <v>658</v>
      </c>
      <c r="G181" s="295"/>
      <c r="H181" s="295" t="s">
        <v>622</v>
      </c>
      <c r="I181" s="295" t="s">
        <v>660</v>
      </c>
      <c r="J181" s="295">
        <v>10</v>
      </c>
      <c r="K181" s="339"/>
    </row>
    <row r="182" s="1" customFormat="1" ht="15" customHeight="1">
      <c r="B182" s="318"/>
      <c r="C182" s="295" t="s">
        <v>117</v>
      </c>
      <c r="D182" s="295"/>
      <c r="E182" s="295"/>
      <c r="F182" s="317" t="s">
        <v>658</v>
      </c>
      <c r="G182" s="295"/>
      <c r="H182" s="295" t="s">
        <v>732</v>
      </c>
      <c r="I182" s="295" t="s">
        <v>693</v>
      </c>
      <c r="J182" s="295"/>
      <c r="K182" s="339"/>
    </row>
    <row r="183" s="1" customFormat="1" ht="15" customHeight="1">
      <c r="B183" s="318"/>
      <c r="C183" s="295" t="s">
        <v>733</v>
      </c>
      <c r="D183" s="295"/>
      <c r="E183" s="295"/>
      <c r="F183" s="317" t="s">
        <v>658</v>
      </c>
      <c r="G183" s="295"/>
      <c r="H183" s="295" t="s">
        <v>734</v>
      </c>
      <c r="I183" s="295" t="s">
        <v>693</v>
      </c>
      <c r="J183" s="295"/>
      <c r="K183" s="339"/>
    </row>
    <row r="184" s="1" customFormat="1" ht="15" customHeight="1">
      <c r="B184" s="318"/>
      <c r="C184" s="295" t="s">
        <v>722</v>
      </c>
      <c r="D184" s="295"/>
      <c r="E184" s="295"/>
      <c r="F184" s="317" t="s">
        <v>658</v>
      </c>
      <c r="G184" s="295"/>
      <c r="H184" s="295" t="s">
        <v>735</v>
      </c>
      <c r="I184" s="295" t="s">
        <v>693</v>
      </c>
      <c r="J184" s="295"/>
      <c r="K184" s="339"/>
    </row>
    <row r="185" s="1" customFormat="1" ht="15" customHeight="1">
      <c r="B185" s="318"/>
      <c r="C185" s="295" t="s">
        <v>119</v>
      </c>
      <c r="D185" s="295"/>
      <c r="E185" s="295"/>
      <c r="F185" s="317" t="s">
        <v>664</v>
      </c>
      <c r="G185" s="295"/>
      <c r="H185" s="295" t="s">
        <v>736</v>
      </c>
      <c r="I185" s="295" t="s">
        <v>660</v>
      </c>
      <c r="J185" s="295">
        <v>50</v>
      </c>
      <c r="K185" s="339"/>
    </row>
    <row r="186" s="1" customFormat="1" ht="15" customHeight="1">
      <c r="B186" s="318"/>
      <c r="C186" s="295" t="s">
        <v>737</v>
      </c>
      <c r="D186" s="295"/>
      <c r="E186" s="295"/>
      <c r="F186" s="317" t="s">
        <v>664</v>
      </c>
      <c r="G186" s="295"/>
      <c r="H186" s="295" t="s">
        <v>738</v>
      </c>
      <c r="I186" s="295" t="s">
        <v>739</v>
      </c>
      <c r="J186" s="295"/>
      <c r="K186" s="339"/>
    </row>
    <row r="187" s="1" customFormat="1" ht="15" customHeight="1">
      <c r="B187" s="318"/>
      <c r="C187" s="295" t="s">
        <v>740</v>
      </c>
      <c r="D187" s="295"/>
      <c r="E187" s="295"/>
      <c r="F187" s="317" t="s">
        <v>664</v>
      </c>
      <c r="G187" s="295"/>
      <c r="H187" s="295" t="s">
        <v>741</v>
      </c>
      <c r="I187" s="295" t="s">
        <v>739</v>
      </c>
      <c r="J187" s="295"/>
      <c r="K187" s="339"/>
    </row>
    <row r="188" s="1" customFormat="1" ht="15" customHeight="1">
      <c r="B188" s="318"/>
      <c r="C188" s="295" t="s">
        <v>742</v>
      </c>
      <c r="D188" s="295"/>
      <c r="E188" s="295"/>
      <c r="F188" s="317" t="s">
        <v>664</v>
      </c>
      <c r="G188" s="295"/>
      <c r="H188" s="295" t="s">
        <v>743</v>
      </c>
      <c r="I188" s="295" t="s">
        <v>739</v>
      </c>
      <c r="J188" s="295"/>
      <c r="K188" s="339"/>
    </row>
    <row r="189" s="1" customFormat="1" ht="15" customHeight="1">
      <c r="B189" s="318"/>
      <c r="C189" s="351" t="s">
        <v>744</v>
      </c>
      <c r="D189" s="295"/>
      <c r="E189" s="295"/>
      <c r="F189" s="317" t="s">
        <v>664</v>
      </c>
      <c r="G189" s="295"/>
      <c r="H189" s="295" t="s">
        <v>745</v>
      </c>
      <c r="I189" s="295" t="s">
        <v>746</v>
      </c>
      <c r="J189" s="352" t="s">
        <v>747</v>
      </c>
      <c r="K189" s="339"/>
    </row>
    <row r="190" s="1" customFormat="1" ht="15" customHeight="1">
      <c r="B190" s="318"/>
      <c r="C190" s="302" t="s">
        <v>45</v>
      </c>
      <c r="D190" s="295"/>
      <c r="E190" s="295"/>
      <c r="F190" s="317" t="s">
        <v>658</v>
      </c>
      <c r="G190" s="295"/>
      <c r="H190" s="292" t="s">
        <v>748</v>
      </c>
      <c r="I190" s="295" t="s">
        <v>749</v>
      </c>
      <c r="J190" s="295"/>
      <c r="K190" s="339"/>
    </row>
    <row r="191" s="1" customFormat="1" ht="15" customHeight="1">
      <c r="B191" s="318"/>
      <c r="C191" s="302" t="s">
        <v>750</v>
      </c>
      <c r="D191" s="295"/>
      <c r="E191" s="295"/>
      <c r="F191" s="317" t="s">
        <v>658</v>
      </c>
      <c r="G191" s="295"/>
      <c r="H191" s="295" t="s">
        <v>751</v>
      </c>
      <c r="I191" s="295" t="s">
        <v>693</v>
      </c>
      <c r="J191" s="295"/>
      <c r="K191" s="339"/>
    </row>
    <row r="192" s="1" customFormat="1" ht="15" customHeight="1">
      <c r="B192" s="318"/>
      <c r="C192" s="302" t="s">
        <v>752</v>
      </c>
      <c r="D192" s="295"/>
      <c r="E192" s="295"/>
      <c r="F192" s="317" t="s">
        <v>658</v>
      </c>
      <c r="G192" s="295"/>
      <c r="H192" s="295" t="s">
        <v>753</v>
      </c>
      <c r="I192" s="295" t="s">
        <v>693</v>
      </c>
      <c r="J192" s="295"/>
      <c r="K192" s="339"/>
    </row>
    <row r="193" s="1" customFormat="1" ht="15" customHeight="1">
      <c r="B193" s="318"/>
      <c r="C193" s="302" t="s">
        <v>754</v>
      </c>
      <c r="D193" s="295"/>
      <c r="E193" s="295"/>
      <c r="F193" s="317" t="s">
        <v>664</v>
      </c>
      <c r="G193" s="295"/>
      <c r="H193" s="295" t="s">
        <v>755</v>
      </c>
      <c r="I193" s="295" t="s">
        <v>693</v>
      </c>
      <c r="J193" s="295"/>
      <c r="K193" s="339"/>
    </row>
    <row r="194" s="1" customFormat="1" ht="15" customHeight="1">
      <c r="B194" s="345"/>
      <c r="C194" s="353"/>
      <c r="D194" s="327"/>
      <c r="E194" s="327"/>
      <c r="F194" s="327"/>
      <c r="G194" s="327"/>
      <c r="H194" s="327"/>
      <c r="I194" s="327"/>
      <c r="J194" s="327"/>
      <c r="K194" s="346"/>
    </row>
    <row r="195" s="1" customFormat="1" ht="18.75" customHeight="1">
      <c r="B195" s="292"/>
      <c r="C195" s="295"/>
      <c r="D195" s="295"/>
      <c r="E195" s="295"/>
      <c r="F195" s="317"/>
      <c r="G195" s="295"/>
      <c r="H195" s="295"/>
      <c r="I195" s="295"/>
      <c r="J195" s="295"/>
      <c r="K195" s="292"/>
    </row>
    <row r="196" s="1" customFormat="1" ht="18.75" customHeight="1">
      <c r="B196" s="292"/>
      <c r="C196" s="295"/>
      <c r="D196" s="295"/>
      <c r="E196" s="295"/>
      <c r="F196" s="317"/>
      <c r="G196" s="295"/>
      <c r="H196" s="295"/>
      <c r="I196" s="295"/>
      <c r="J196" s="295"/>
      <c r="K196" s="292"/>
    </row>
    <row r="197" s="1" customFormat="1" ht="18.75" customHeight="1">
      <c r="B197" s="303"/>
      <c r="C197" s="303"/>
      <c r="D197" s="303"/>
      <c r="E197" s="303"/>
      <c r="F197" s="303"/>
      <c r="G197" s="303"/>
      <c r="H197" s="303"/>
      <c r="I197" s="303"/>
      <c r="J197" s="303"/>
      <c r="K197" s="303"/>
    </row>
    <row r="198" s="1" customFormat="1" ht="13.5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="1" customFormat="1" ht="21">
      <c r="B199" s="285"/>
      <c r="C199" s="286" t="s">
        <v>756</v>
      </c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5.5" customHeight="1">
      <c r="B200" s="285"/>
      <c r="C200" s="354" t="s">
        <v>757</v>
      </c>
      <c r="D200" s="354"/>
      <c r="E200" s="354"/>
      <c r="F200" s="354" t="s">
        <v>758</v>
      </c>
      <c r="G200" s="355"/>
      <c r="H200" s="354" t="s">
        <v>759</v>
      </c>
      <c r="I200" s="354"/>
      <c r="J200" s="354"/>
      <c r="K200" s="287"/>
    </row>
    <row r="201" s="1" customFormat="1" ht="5.25" customHeight="1">
      <c r="B201" s="318"/>
      <c r="C201" s="315"/>
      <c r="D201" s="315"/>
      <c r="E201" s="315"/>
      <c r="F201" s="315"/>
      <c r="G201" s="295"/>
      <c r="H201" s="315"/>
      <c r="I201" s="315"/>
      <c r="J201" s="315"/>
      <c r="K201" s="339"/>
    </row>
    <row r="202" s="1" customFormat="1" ht="15" customHeight="1">
      <c r="B202" s="318"/>
      <c r="C202" s="295" t="s">
        <v>749</v>
      </c>
      <c r="D202" s="295"/>
      <c r="E202" s="295"/>
      <c r="F202" s="317" t="s">
        <v>46</v>
      </c>
      <c r="G202" s="295"/>
      <c r="H202" s="295" t="s">
        <v>760</v>
      </c>
      <c r="I202" s="295"/>
      <c r="J202" s="295"/>
      <c r="K202" s="339"/>
    </row>
    <row r="203" s="1" customFormat="1" ht="15" customHeight="1">
      <c r="B203" s="318"/>
      <c r="C203" s="324"/>
      <c r="D203" s="295"/>
      <c r="E203" s="295"/>
      <c r="F203" s="317" t="s">
        <v>47</v>
      </c>
      <c r="G203" s="295"/>
      <c r="H203" s="295" t="s">
        <v>761</v>
      </c>
      <c r="I203" s="295"/>
      <c r="J203" s="295"/>
      <c r="K203" s="339"/>
    </row>
    <row r="204" s="1" customFormat="1" ht="15" customHeight="1">
      <c r="B204" s="318"/>
      <c r="C204" s="324"/>
      <c r="D204" s="295"/>
      <c r="E204" s="295"/>
      <c r="F204" s="317" t="s">
        <v>50</v>
      </c>
      <c r="G204" s="295"/>
      <c r="H204" s="295" t="s">
        <v>762</v>
      </c>
      <c r="I204" s="295"/>
      <c r="J204" s="295"/>
      <c r="K204" s="339"/>
    </row>
    <row r="205" s="1" customFormat="1" ht="15" customHeight="1">
      <c r="B205" s="318"/>
      <c r="C205" s="295"/>
      <c r="D205" s="295"/>
      <c r="E205" s="295"/>
      <c r="F205" s="317" t="s">
        <v>48</v>
      </c>
      <c r="G205" s="295"/>
      <c r="H205" s="295" t="s">
        <v>763</v>
      </c>
      <c r="I205" s="295"/>
      <c r="J205" s="295"/>
      <c r="K205" s="339"/>
    </row>
    <row r="206" s="1" customFormat="1" ht="15" customHeight="1">
      <c r="B206" s="318"/>
      <c r="C206" s="295"/>
      <c r="D206" s="295"/>
      <c r="E206" s="295"/>
      <c r="F206" s="317" t="s">
        <v>49</v>
      </c>
      <c r="G206" s="295"/>
      <c r="H206" s="295" t="s">
        <v>764</v>
      </c>
      <c r="I206" s="295"/>
      <c r="J206" s="295"/>
      <c r="K206" s="339"/>
    </row>
    <row r="207" s="1" customFormat="1" ht="15" customHeight="1">
      <c r="B207" s="318"/>
      <c r="C207" s="295"/>
      <c r="D207" s="295"/>
      <c r="E207" s="295"/>
      <c r="F207" s="317"/>
      <c r="G207" s="295"/>
      <c r="H207" s="295"/>
      <c r="I207" s="295"/>
      <c r="J207" s="295"/>
      <c r="K207" s="339"/>
    </row>
    <row r="208" s="1" customFormat="1" ht="15" customHeight="1">
      <c r="B208" s="318"/>
      <c r="C208" s="295" t="s">
        <v>705</v>
      </c>
      <c r="D208" s="295"/>
      <c r="E208" s="295"/>
      <c r="F208" s="317" t="s">
        <v>82</v>
      </c>
      <c r="G208" s="295"/>
      <c r="H208" s="295" t="s">
        <v>765</v>
      </c>
      <c r="I208" s="295"/>
      <c r="J208" s="295"/>
      <c r="K208" s="339"/>
    </row>
    <row r="209" s="1" customFormat="1" ht="15" customHeight="1">
      <c r="B209" s="318"/>
      <c r="C209" s="324"/>
      <c r="D209" s="295"/>
      <c r="E209" s="295"/>
      <c r="F209" s="317" t="s">
        <v>602</v>
      </c>
      <c r="G209" s="295"/>
      <c r="H209" s="295" t="s">
        <v>603</v>
      </c>
      <c r="I209" s="295"/>
      <c r="J209" s="295"/>
      <c r="K209" s="339"/>
    </row>
    <row r="210" s="1" customFormat="1" ht="15" customHeight="1">
      <c r="B210" s="318"/>
      <c r="C210" s="295"/>
      <c r="D210" s="295"/>
      <c r="E210" s="295"/>
      <c r="F210" s="317" t="s">
        <v>600</v>
      </c>
      <c r="G210" s="295"/>
      <c r="H210" s="295" t="s">
        <v>766</v>
      </c>
      <c r="I210" s="295"/>
      <c r="J210" s="295"/>
      <c r="K210" s="339"/>
    </row>
    <row r="211" s="1" customFormat="1" ht="15" customHeight="1">
      <c r="B211" s="356"/>
      <c r="C211" s="324"/>
      <c r="D211" s="324"/>
      <c r="E211" s="324"/>
      <c r="F211" s="317" t="s">
        <v>604</v>
      </c>
      <c r="G211" s="302"/>
      <c r="H211" s="343" t="s">
        <v>605</v>
      </c>
      <c r="I211" s="343"/>
      <c r="J211" s="343"/>
      <c r="K211" s="357"/>
    </row>
    <row r="212" s="1" customFormat="1" ht="15" customHeight="1">
      <c r="B212" s="356"/>
      <c r="C212" s="324"/>
      <c r="D212" s="324"/>
      <c r="E212" s="324"/>
      <c r="F212" s="317" t="s">
        <v>556</v>
      </c>
      <c r="G212" s="302"/>
      <c r="H212" s="343" t="s">
        <v>767</v>
      </c>
      <c r="I212" s="343"/>
      <c r="J212" s="343"/>
      <c r="K212" s="357"/>
    </row>
    <row r="213" s="1" customFormat="1" ht="15" customHeight="1">
      <c r="B213" s="356"/>
      <c r="C213" s="324"/>
      <c r="D213" s="324"/>
      <c r="E213" s="324"/>
      <c r="F213" s="358"/>
      <c r="G213" s="302"/>
      <c r="H213" s="359"/>
      <c r="I213" s="359"/>
      <c r="J213" s="359"/>
      <c r="K213" s="357"/>
    </row>
    <row r="214" s="1" customFormat="1" ht="15" customHeight="1">
      <c r="B214" s="356"/>
      <c r="C214" s="295" t="s">
        <v>729</v>
      </c>
      <c r="D214" s="324"/>
      <c r="E214" s="324"/>
      <c r="F214" s="317">
        <v>1</v>
      </c>
      <c r="G214" s="302"/>
      <c r="H214" s="343" t="s">
        <v>768</v>
      </c>
      <c r="I214" s="343"/>
      <c r="J214" s="343"/>
      <c r="K214" s="357"/>
    </row>
    <row r="215" s="1" customFormat="1" ht="15" customHeight="1">
      <c r="B215" s="356"/>
      <c r="C215" s="324"/>
      <c r="D215" s="324"/>
      <c r="E215" s="324"/>
      <c r="F215" s="317">
        <v>2</v>
      </c>
      <c r="G215" s="302"/>
      <c r="H215" s="343" t="s">
        <v>769</v>
      </c>
      <c r="I215" s="343"/>
      <c r="J215" s="343"/>
      <c r="K215" s="357"/>
    </row>
    <row r="216" s="1" customFormat="1" ht="15" customHeight="1">
      <c r="B216" s="356"/>
      <c r="C216" s="324"/>
      <c r="D216" s="324"/>
      <c r="E216" s="324"/>
      <c r="F216" s="317">
        <v>3</v>
      </c>
      <c r="G216" s="302"/>
      <c r="H216" s="343" t="s">
        <v>770</v>
      </c>
      <c r="I216" s="343"/>
      <c r="J216" s="343"/>
      <c r="K216" s="357"/>
    </row>
    <row r="217" s="1" customFormat="1" ht="15" customHeight="1">
      <c r="B217" s="356"/>
      <c r="C217" s="324"/>
      <c r="D217" s="324"/>
      <c r="E217" s="324"/>
      <c r="F217" s="317">
        <v>4</v>
      </c>
      <c r="G217" s="302"/>
      <c r="H217" s="343" t="s">
        <v>771</v>
      </c>
      <c r="I217" s="343"/>
      <c r="J217" s="343"/>
      <c r="K217" s="357"/>
    </row>
    <row r="218" s="1" customFormat="1" ht="12.75" customHeight="1">
      <c r="B218" s="360"/>
      <c r="C218" s="361"/>
      <c r="D218" s="361"/>
      <c r="E218" s="361"/>
      <c r="F218" s="361"/>
      <c r="G218" s="361"/>
      <c r="H218" s="361"/>
      <c r="I218" s="361"/>
      <c r="J218" s="361"/>
      <c r="K218" s="36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DESKTOP-CO3P5C2\admin</dc:creator>
  <cp:lastModifiedBy>DESKTOP-CO3P5C2\admin</cp:lastModifiedBy>
  <dcterms:created xsi:type="dcterms:W3CDTF">2020-03-24T06:20:58Z</dcterms:created>
  <dcterms:modified xsi:type="dcterms:W3CDTF">2020-03-24T06:21:05Z</dcterms:modified>
</cp:coreProperties>
</file>